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2445" yWindow="1095" windowWidth="24900" windowHeight="12525"/>
  </bookViews>
  <sheets>
    <sheet name="Concentracion" sheetId="1" r:id="rId1"/>
    <sheet name="Real time" sheetId="4" r:id="rId2"/>
    <sheet name="N1-N2" sheetId="2" r:id="rId3"/>
    <sheet name="N3" sheetId="3" r:id="rId4"/>
    <sheet name="Real time datos" sheetId="5" r:id="rId5"/>
  </sheets>
  <definedNames>
    <definedName name="_xlchart.v1.10" hidden="1">'Real time'!$C$5:$C$12</definedName>
    <definedName name="_xlchart.v1.11" hidden="1">'Real time'!$B$5:$B$12</definedName>
    <definedName name="_xlchart.v1.12" hidden="1">'Real time'!$C$3</definedName>
    <definedName name="_xlchart.v1.13" hidden="1">'Real time'!$C$5:$C$12</definedName>
    <definedName name="_xlchart.v1.14" hidden="1">'Real time'!$B$5:$B$12</definedName>
    <definedName name="_xlchart.v1.15" hidden="1">'Real time'!$C$3</definedName>
    <definedName name="_xlchart.v1.16" hidden="1">'Real time'!$C$5:$C$12</definedName>
    <definedName name="_xlchart.v1.17" hidden="1">'Real time'!$B$5:$B$12</definedName>
    <definedName name="_xlchart.v1.18" hidden="1">'Real time'!$C$3</definedName>
    <definedName name="_xlchart.v1.19" hidden="1">'Real time'!$C$5:$C$12</definedName>
    <definedName name="_xlchart.v1.4" hidden="1">'Real time'!$B$3</definedName>
    <definedName name="_xlchart.v1.5" hidden="1">'Real time'!$B$5:$B$12</definedName>
    <definedName name="_xlchart.v1.6" hidden="1">'Real time'!$C$3</definedName>
    <definedName name="_xlchart.v1.7" hidden="1">'Real time'!$C$5:$C$12</definedName>
    <definedName name="_xlchart.v1.8" hidden="1">'Real time'!$B$5:$B$12</definedName>
    <definedName name="_xlchart.v1.9" hidden="1">'Real time'!$C$3</definedName>
    <definedName name="_xlchart.v2.0" hidden="1">'Real time'!$B$3</definedName>
    <definedName name="_xlchart.v2.1" hidden="1">'Real time'!$B$5:$B$12</definedName>
    <definedName name="_xlchart.v2.2" hidden="1">'Real time'!$C$3</definedName>
    <definedName name="_xlchart.v2.3" hidden="1">'Real time'!$C$5:$C$12</definedName>
    <definedName name="MethodPointer" localSheetId="3">197556448</definedName>
    <definedName name="MethodPointer" localSheetId="4">66370360</definedName>
    <definedName name="MethodPointer">23902288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6" i="1" l="1"/>
  <c r="N67" i="1"/>
  <c r="N68" i="1"/>
  <c r="N69" i="1"/>
  <c r="N70" i="1"/>
  <c r="N65" i="1"/>
  <c r="O70" i="1"/>
  <c r="O69" i="1"/>
  <c r="O68" i="1"/>
  <c r="O67" i="1"/>
  <c r="O66" i="1"/>
  <c r="O65" i="1"/>
  <c r="O38" i="1"/>
  <c r="O37" i="1"/>
  <c r="O36" i="1"/>
  <c r="O35" i="1"/>
  <c r="O34" i="1"/>
  <c r="O33" i="1"/>
  <c r="N34" i="1"/>
  <c r="N35" i="1"/>
  <c r="N36" i="1"/>
  <c r="N37" i="1"/>
  <c r="N38" i="1"/>
  <c r="N33" i="1"/>
  <c r="M70" i="1"/>
  <c r="M69" i="1"/>
  <c r="M68" i="1"/>
  <c r="M67" i="1"/>
  <c r="M66" i="1"/>
  <c r="M65" i="1"/>
  <c r="K65" i="1"/>
  <c r="M57" i="1"/>
  <c r="M58" i="1"/>
  <c r="M59" i="1"/>
  <c r="M60" i="1"/>
  <c r="M61" i="1"/>
  <c r="M56" i="1"/>
  <c r="K56" i="1"/>
  <c r="M34" i="1"/>
  <c r="M35" i="1"/>
  <c r="M36" i="1"/>
  <c r="M37" i="1"/>
  <c r="M38" i="1"/>
  <c r="M33" i="1"/>
  <c r="K33" i="1"/>
  <c r="P29" i="1"/>
  <c r="P20" i="1"/>
  <c r="P10" i="1"/>
  <c r="P28" i="1"/>
  <c r="P27" i="1"/>
  <c r="P26" i="1"/>
  <c r="P25" i="1"/>
  <c r="P24" i="1"/>
  <c r="P23" i="1"/>
  <c r="P19" i="1"/>
  <c r="P18" i="1"/>
  <c r="P17" i="1"/>
  <c r="P16" i="1"/>
  <c r="P15" i="1"/>
  <c r="P14" i="1"/>
  <c r="P5" i="1"/>
  <c r="P6" i="1"/>
  <c r="P7" i="1"/>
  <c r="P8" i="1"/>
  <c r="P9" i="1"/>
  <c r="P4" i="1"/>
  <c r="P30" i="1" l="1"/>
  <c r="D5" i="4" l="1"/>
  <c r="D6" i="4"/>
  <c r="D7" i="4"/>
  <c r="D8" i="4"/>
  <c r="D9" i="4"/>
  <c r="D10" i="4"/>
  <c r="D11" i="4"/>
  <c r="D12" i="4"/>
  <c r="D4" i="4"/>
  <c r="M5" i="1"/>
  <c r="M6" i="1"/>
  <c r="M7" i="1"/>
  <c r="M8" i="1"/>
  <c r="M9" i="1"/>
  <c r="M4" i="1"/>
  <c r="O27" i="1" l="1"/>
  <c r="O28" i="1"/>
  <c r="O26" i="1"/>
  <c r="O25" i="1"/>
  <c r="O24" i="1"/>
  <c r="O23" i="1"/>
  <c r="O19" i="1"/>
  <c r="O18" i="1"/>
  <c r="O17" i="1"/>
  <c r="O16" i="1"/>
  <c r="O15" i="1"/>
  <c r="O14" i="1"/>
  <c r="O9" i="1"/>
  <c r="O8" i="1"/>
  <c r="O7" i="1"/>
  <c r="O6" i="1"/>
  <c r="O5" i="1"/>
  <c r="O4" i="1"/>
  <c r="F27" i="1"/>
  <c r="G27" i="1"/>
  <c r="H27" i="1"/>
  <c r="D27" i="1"/>
  <c r="E27" i="1"/>
  <c r="C27" i="1"/>
  <c r="D26" i="1"/>
  <c r="E26" i="1"/>
  <c r="F26" i="1"/>
  <c r="G26" i="1"/>
  <c r="H26" i="1"/>
  <c r="C26" i="1"/>
  <c r="D18" i="1"/>
  <c r="E18" i="1"/>
  <c r="F18" i="1"/>
  <c r="G18" i="1"/>
  <c r="H18" i="1"/>
  <c r="D17" i="1"/>
  <c r="E17" i="1"/>
  <c r="F17" i="1"/>
  <c r="G17" i="1"/>
  <c r="H17" i="1"/>
  <c r="C18" i="1"/>
  <c r="C17" i="1"/>
  <c r="D9" i="1"/>
  <c r="E9" i="1"/>
  <c r="F9" i="1"/>
  <c r="G9" i="1"/>
  <c r="H9" i="1"/>
  <c r="C9" i="1"/>
  <c r="D8" i="1"/>
  <c r="E8" i="1"/>
  <c r="F8" i="1"/>
  <c r="G8" i="1"/>
  <c r="H8" i="1"/>
  <c r="C8" i="1"/>
</calcChain>
</file>

<file path=xl/sharedStrings.xml><?xml version="1.0" encoding="utf-8"?>
<sst xmlns="http://schemas.openxmlformats.org/spreadsheetml/2006/main" count="251" uniqueCount="69">
  <si>
    <t>N1</t>
  </si>
  <si>
    <t>Copies</t>
  </si>
  <si>
    <t>2x105</t>
  </si>
  <si>
    <t>4x104</t>
  </si>
  <si>
    <t>1x104</t>
  </si>
  <si>
    <t>2.5x103</t>
  </si>
  <si>
    <t>Negative</t>
  </si>
  <si>
    <t>R1</t>
  </si>
  <si>
    <t>R2</t>
  </si>
  <si>
    <t>R3</t>
  </si>
  <si>
    <t>Average</t>
  </si>
  <si>
    <t>Desv.</t>
  </si>
  <si>
    <t>N2</t>
  </si>
  <si>
    <t>N3</t>
  </si>
  <si>
    <t>RFU</t>
  </si>
  <si>
    <t>D</t>
  </si>
  <si>
    <t>Desv</t>
  </si>
  <si>
    <t>Software Version</t>
  </si>
  <si>
    <t>2.07.17</t>
  </si>
  <si>
    <t>Experiment File Path:</t>
  </si>
  <si>
    <t>C:\Users\AnaGabriela\Documents\EGG\Kobe\3er.xpt</t>
  </si>
  <si>
    <t>Protocol File Path:</t>
  </si>
  <si>
    <t>Plate Number</t>
  </si>
  <si>
    <t>Plate 1</t>
  </si>
  <si>
    <t>Date</t>
  </si>
  <si>
    <t>Time</t>
  </si>
  <si>
    <t>Reader Type:</t>
  </si>
  <si>
    <t>Synergy HT</t>
  </si>
  <si>
    <t>Reader Serial Number:</t>
  </si>
  <si>
    <t>Reading Type</t>
  </si>
  <si>
    <t>Reader</t>
  </si>
  <si>
    <t>Procedure Details</t>
  </si>
  <si>
    <t>Plate Type</t>
  </si>
  <si>
    <t>96 WELL PLATE</t>
  </si>
  <si>
    <t>Shake</t>
  </si>
  <si>
    <t>Medium, 0:10 (MM:SS)</t>
  </si>
  <si>
    <t>Read</t>
  </si>
  <si>
    <t>Fluorescence Endpoint</t>
  </si>
  <si>
    <t>A1..F6</t>
  </si>
  <si>
    <t>Filter Set 1</t>
  </si>
  <si>
    <t xml:space="preserve">    Excitation: 485/20,  Emission: 528/20</t>
  </si>
  <si>
    <t xml:space="preserve">    Optics: Top,  Gain: 50</t>
  </si>
  <si>
    <t>Filter Set 2</t>
  </si>
  <si>
    <t xml:space="preserve">    Optics: Top,  Gain: 75</t>
  </si>
  <si>
    <t>Read Speed: Normal</t>
  </si>
  <si>
    <t>Read Height: 1 mm</t>
  </si>
  <si>
    <t>Results</t>
  </si>
  <si>
    <t>Actual Temperature:</t>
  </si>
  <si>
    <t>A</t>
  </si>
  <si>
    <t>485/20,528/20</t>
  </si>
  <si>
    <t>485/20,528/20[2]</t>
  </si>
  <si>
    <t>B</t>
  </si>
  <si>
    <t>C</t>
  </si>
  <si>
    <t>E</t>
  </si>
  <si>
    <t>F</t>
  </si>
  <si>
    <t>G</t>
  </si>
  <si>
    <t>H</t>
  </si>
  <si>
    <t>C:\Users\AnaGabriela\Documents\EGG\Kobe\2do.xpt</t>
  </si>
  <si>
    <t>Medium, 0:07 (MM:SS)</t>
  </si>
  <si>
    <t>F1..H7</t>
  </si>
  <si>
    <t>Cycle</t>
  </si>
  <si>
    <t>H1..H8</t>
  </si>
  <si>
    <t>Plate 2</t>
  </si>
  <si>
    <t>C:\Users\AnaGabriela\Documents\EGG\Kobe\real time.xpt</t>
  </si>
  <si>
    <t>ln</t>
  </si>
  <si>
    <t>ln copies</t>
  </si>
  <si>
    <t>AUF</t>
  </si>
  <si>
    <t>ln (AUF)</t>
  </si>
  <si>
    <t>AUF-AUFo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</si>
</sst>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u/>
      <sz val="10"/>
      <color rgb="FF000000"/>
      <name val="Arial"/>
      <family val="2"/>
    </font>
    <font>
      <sz val="10"/>
      <color rgb="FF27413E"/>
      <name val="Arial"/>
      <family val="2"/>
    </font>
    <font>
      <sz val="7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247CBD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ABCEEA"/>
        <bgColor indexed="64"/>
      </patternFill>
    </fill>
    <fill>
      <patternFill patternType="solid">
        <fgColor rgb="FFABCEEA"/>
        <bgColor rgb="FF000000"/>
      </patternFill>
    </fill>
    <fill>
      <patternFill patternType="solid">
        <fgColor rgb="FF3385C2"/>
        <bgColor indexed="64"/>
      </patternFill>
    </fill>
    <fill>
      <patternFill patternType="solid">
        <fgColor rgb="FFBAD7E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F3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3" xfId="0" applyFont="1" applyBorder="1"/>
    <xf numFmtId="0" fontId="3" fillId="0" borderId="4" xfId="0" applyFont="1" applyBorder="1"/>
    <xf numFmtId="0" fontId="0" fillId="0" borderId="2" xfId="0" applyBorder="1"/>
    <xf numFmtId="0" fontId="3" fillId="0" borderId="2" xfId="0" applyFont="1" applyBorder="1"/>
    <xf numFmtId="0" fontId="3" fillId="0" borderId="10" xfId="0" applyFont="1" applyBorder="1"/>
    <xf numFmtId="0" fontId="4" fillId="0" borderId="0" xfId="0" applyFont="1"/>
    <xf numFmtId="0" fontId="4" fillId="0" borderId="5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8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5" fillId="0" borderId="0" xfId="1"/>
    <xf numFmtId="14" fontId="5" fillId="0" borderId="0" xfId="1" applyNumberFormat="1"/>
    <xf numFmtId="19" fontId="5" fillId="0" borderId="0" xfId="1" applyNumberFormat="1"/>
    <xf numFmtId="0" fontId="6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5" fillId="10" borderId="11" xfId="1" applyFill="1" applyBorder="1" applyAlignment="1">
      <alignment vertical="center" wrapText="1"/>
    </xf>
    <xf numFmtId="0" fontId="7" fillId="10" borderId="11" xfId="1" applyFont="1" applyFill="1" applyBorder="1" applyAlignment="1">
      <alignment horizontal="center" vertical="center" wrapText="1"/>
    </xf>
    <xf numFmtId="0" fontId="2" fillId="8" borderId="12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2" fillId="11" borderId="12" xfId="1" applyFont="1" applyFill="1" applyBorder="1" applyAlignment="1">
      <alignment horizontal="center" vertical="center" wrapText="1"/>
    </xf>
    <xf numFmtId="0" fontId="2" fillId="9" borderId="12" xfId="1" applyFont="1" applyFill="1" applyBorder="1" applyAlignment="1">
      <alignment horizontal="center" vertical="center" wrapText="1"/>
    </xf>
    <xf numFmtId="0" fontId="2" fillId="12" borderId="12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12" borderId="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6" borderId="12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2" fillId="13" borderId="12" xfId="1" applyFont="1" applyFill="1" applyBorder="1" applyAlignment="1">
      <alignment horizontal="center" vertical="center" wrapText="1"/>
    </xf>
    <xf numFmtId="0" fontId="2" fillId="13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/>
    <xf numFmtId="0" fontId="7" fillId="10" borderId="12" xfId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center" vertical="center" wrapText="1"/>
    </xf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AFU_N1 primer set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trendline>
            <c:trendlineType val="log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Concentracion!$O$4:$O$9</c:f>
                <c:numCache>
                  <c:formatCode>General</c:formatCode>
                  <c:ptCount val="6"/>
                  <c:pt idx="0">
                    <c:v>15.56705923844749</c:v>
                  </c:pt>
                  <c:pt idx="1">
                    <c:v>15.0996688705415</c:v>
                  </c:pt>
                  <c:pt idx="2">
                    <c:v>15.0996688705415</c:v>
                  </c:pt>
                  <c:pt idx="3">
                    <c:v>25.238858928247925</c:v>
                  </c:pt>
                  <c:pt idx="4">
                    <c:v>55.075705472861017</c:v>
                  </c:pt>
                  <c:pt idx="5">
                    <c:v>28.746014216467184</c:v>
                  </c:pt>
                </c:numCache>
              </c:numRef>
            </c:plus>
            <c:minus>
              <c:numRef>
                <c:f>Concentracion!$O$4:$O$9</c:f>
                <c:numCache>
                  <c:formatCode>General</c:formatCode>
                  <c:ptCount val="6"/>
                  <c:pt idx="0">
                    <c:v>15.56705923844749</c:v>
                  </c:pt>
                  <c:pt idx="1">
                    <c:v>15.0996688705415</c:v>
                  </c:pt>
                  <c:pt idx="2">
                    <c:v>15.0996688705415</c:v>
                  </c:pt>
                  <c:pt idx="3">
                    <c:v>25.238858928247925</c:v>
                  </c:pt>
                  <c:pt idx="4">
                    <c:v>55.075705472861017</c:v>
                  </c:pt>
                  <c:pt idx="5">
                    <c:v>28.746014216467184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Concentracion!$L$4:$L$9</c:f>
              <c:numCache>
                <c:formatCode>0.00</c:formatCode>
                <c:ptCount val="6"/>
                <c:pt idx="0">
                  <c:v>0</c:v>
                </c:pt>
                <c:pt idx="1">
                  <c:v>625</c:v>
                </c:pt>
                <c:pt idx="2">
                  <c:v>2500</c:v>
                </c:pt>
                <c:pt idx="3">
                  <c:v>10000</c:v>
                </c:pt>
                <c:pt idx="4">
                  <c:v>40000</c:v>
                </c:pt>
                <c:pt idx="5">
                  <c:v>200000</c:v>
                </c:pt>
              </c:numCache>
            </c:numRef>
          </c:cat>
          <c:val>
            <c:numRef>
              <c:f>Concentracion!$N$4:$N$9</c:f>
              <c:numCache>
                <c:formatCode>General</c:formatCode>
                <c:ptCount val="6"/>
                <c:pt idx="0">
                  <c:v>574.33333333333337</c:v>
                </c:pt>
                <c:pt idx="1">
                  <c:v>1043</c:v>
                </c:pt>
                <c:pt idx="2">
                  <c:v>1180</c:v>
                </c:pt>
                <c:pt idx="3">
                  <c:v>1206</c:v>
                </c:pt>
                <c:pt idx="4">
                  <c:v>1244.3333333333333</c:v>
                </c:pt>
                <c:pt idx="5">
                  <c:v>1479.6666666666667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C1-654A-AADF-A2E53BDFED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1581184"/>
        <c:axId val="391359872"/>
      </c:lineChart>
      <c:catAx>
        <c:axId val="39158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1100" b="1">
                    <a:solidFill>
                      <a:schemeClr val="tx1"/>
                    </a:solidFill>
                  </a:rPr>
                  <a:t>Copies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359872"/>
        <c:crosses val="autoZero"/>
        <c:auto val="1"/>
        <c:lblAlgn val="ctr"/>
        <c:lblOffset val="100"/>
        <c:noMultiLvlLbl val="0"/>
      </c:catAx>
      <c:valAx>
        <c:axId val="391359872"/>
        <c:scaling>
          <c:orientation val="minMax"/>
          <c:max val="1600"/>
          <c:min val="4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1400" b="1">
                    <a:solidFill>
                      <a:schemeClr val="tx1"/>
                    </a:solidFill>
                  </a:rPr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5811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Concentracion!$N$3</c:f>
              <c:strCache>
                <c:ptCount val="1"/>
                <c:pt idx="0">
                  <c:v>RFU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errBars>
            <c:errDir val="y"/>
            <c:errBarType val="both"/>
            <c:errValType val="cust"/>
            <c:noEndCap val="0"/>
            <c:plus>
              <c:numRef>
                <c:f>Concentracion!$O$14:$O$19</c:f>
                <c:numCache>
                  <c:formatCode>General</c:formatCode>
                  <c:ptCount val="6"/>
                  <c:pt idx="0">
                    <c:v>6.6583281184793934</c:v>
                  </c:pt>
                  <c:pt idx="1">
                    <c:v>37.269290307168447</c:v>
                  </c:pt>
                  <c:pt idx="2">
                    <c:v>30.534133905079628</c:v>
                  </c:pt>
                  <c:pt idx="3">
                    <c:v>24.433583445741231</c:v>
                  </c:pt>
                  <c:pt idx="4">
                    <c:v>27.073972741361768</c:v>
                  </c:pt>
                  <c:pt idx="5">
                    <c:v>39.3234450847498</c:v>
                  </c:pt>
                </c:numCache>
              </c:numRef>
            </c:plus>
            <c:minus>
              <c:numRef>
                <c:f>Concentracion!$O$14:$O$19</c:f>
                <c:numCache>
                  <c:formatCode>General</c:formatCode>
                  <c:ptCount val="6"/>
                  <c:pt idx="0">
                    <c:v>6.6583281184793934</c:v>
                  </c:pt>
                  <c:pt idx="1">
                    <c:v>37.269290307168447</c:v>
                  </c:pt>
                  <c:pt idx="2">
                    <c:v>30.534133905079628</c:v>
                  </c:pt>
                  <c:pt idx="3">
                    <c:v>24.433583445741231</c:v>
                  </c:pt>
                  <c:pt idx="4">
                    <c:v>27.073972741361768</c:v>
                  </c:pt>
                  <c:pt idx="5">
                    <c:v>39.3234450847498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Concentracion!$L$4:$L$9</c:f>
              <c:numCache>
                <c:formatCode>0.00</c:formatCode>
                <c:ptCount val="6"/>
                <c:pt idx="0">
                  <c:v>0</c:v>
                </c:pt>
                <c:pt idx="1">
                  <c:v>625</c:v>
                </c:pt>
                <c:pt idx="2">
                  <c:v>2500</c:v>
                </c:pt>
                <c:pt idx="3">
                  <c:v>10000</c:v>
                </c:pt>
                <c:pt idx="4">
                  <c:v>40000</c:v>
                </c:pt>
                <c:pt idx="5">
                  <c:v>200000</c:v>
                </c:pt>
              </c:numCache>
            </c:numRef>
          </c:cat>
          <c:val>
            <c:numRef>
              <c:f>Concentracion!$N$14:$N$19</c:f>
              <c:numCache>
                <c:formatCode>General</c:formatCode>
                <c:ptCount val="6"/>
                <c:pt idx="0">
                  <c:v>558.33333333333337</c:v>
                </c:pt>
                <c:pt idx="1">
                  <c:v>1315</c:v>
                </c:pt>
                <c:pt idx="2">
                  <c:v>1328.6666666666667</c:v>
                </c:pt>
                <c:pt idx="3">
                  <c:v>1345</c:v>
                </c:pt>
                <c:pt idx="4">
                  <c:v>1357</c:v>
                </c:pt>
                <c:pt idx="5">
                  <c:v>1414.3333333333333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1A-4A48-A36F-92D1F4256D7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9460864"/>
        <c:axId val="391361600"/>
      </c:lineChart>
      <c:catAx>
        <c:axId val="399460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1050" b="1">
                    <a:solidFill>
                      <a:schemeClr val="tx1"/>
                    </a:solidFill>
                  </a:rPr>
                  <a:t>Copies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361600"/>
        <c:crosses val="autoZero"/>
        <c:auto val="1"/>
        <c:lblAlgn val="ctr"/>
        <c:lblOffset val="100"/>
        <c:noMultiLvlLbl val="0"/>
      </c:catAx>
      <c:valAx>
        <c:axId val="391361600"/>
        <c:scaling>
          <c:orientation val="minMax"/>
          <c:min val="4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1400" b="1">
                    <a:solidFill>
                      <a:schemeClr val="tx1"/>
                    </a:solidFill>
                  </a:rPr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460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Concentracion!$N$3</c:f>
              <c:strCache>
                <c:ptCount val="1"/>
                <c:pt idx="0">
                  <c:v>RFU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trendline>
            <c:trendlineType val="log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Concentracion!$O$23:$O$28</c:f>
                <c:numCache>
                  <c:formatCode>General</c:formatCode>
                  <c:ptCount val="6"/>
                  <c:pt idx="0">
                    <c:v>70.021425292548855</c:v>
                  </c:pt>
                  <c:pt idx="1">
                    <c:v>6.0827625302982193</c:v>
                  </c:pt>
                  <c:pt idx="2">
                    <c:v>13.74772708486752</c:v>
                  </c:pt>
                  <c:pt idx="3">
                    <c:v>29.091808698211484</c:v>
                  </c:pt>
                  <c:pt idx="4">
                    <c:v>22.300971578236975</c:v>
                  </c:pt>
                  <c:pt idx="5">
                    <c:v>23.629078131263043</c:v>
                  </c:pt>
                </c:numCache>
              </c:numRef>
            </c:plus>
            <c:minus>
              <c:numRef>
                <c:f>Concentracion!$O$23:$O$28</c:f>
                <c:numCache>
                  <c:formatCode>General</c:formatCode>
                  <c:ptCount val="6"/>
                  <c:pt idx="0">
                    <c:v>70.021425292548855</c:v>
                  </c:pt>
                  <c:pt idx="1">
                    <c:v>6.0827625302982193</c:v>
                  </c:pt>
                  <c:pt idx="2">
                    <c:v>13.74772708486752</c:v>
                  </c:pt>
                  <c:pt idx="3">
                    <c:v>29.091808698211484</c:v>
                  </c:pt>
                  <c:pt idx="4">
                    <c:v>22.300971578236975</c:v>
                  </c:pt>
                  <c:pt idx="5">
                    <c:v>23.629078131263043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Concentracion!$K$4:$K$9</c:f>
              <c:strCache>
                <c:ptCount val="6"/>
                <c:pt idx="0">
                  <c:v>Negative</c:v>
                </c:pt>
                <c:pt idx="1">
                  <c:v>625</c:v>
                </c:pt>
                <c:pt idx="2">
                  <c:v>2.5x103</c:v>
                </c:pt>
                <c:pt idx="3">
                  <c:v>1x104</c:v>
                </c:pt>
                <c:pt idx="4">
                  <c:v>4x104</c:v>
                </c:pt>
                <c:pt idx="5">
                  <c:v>2x105</c:v>
                </c:pt>
              </c:strCache>
            </c:strRef>
          </c:cat>
          <c:val>
            <c:numRef>
              <c:f>Concentracion!$N$23:$N$28</c:f>
              <c:numCache>
                <c:formatCode>General</c:formatCode>
                <c:ptCount val="6"/>
                <c:pt idx="0">
                  <c:v>520</c:v>
                </c:pt>
                <c:pt idx="1">
                  <c:v>1176</c:v>
                </c:pt>
                <c:pt idx="2">
                  <c:v>1296</c:v>
                </c:pt>
                <c:pt idx="3">
                  <c:v>1379.3333333333333</c:v>
                </c:pt>
                <c:pt idx="4">
                  <c:v>1577.3333333333333</c:v>
                </c:pt>
                <c:pt idx="5">
                  <c:v>1583.6666666666667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B3-584F-B0AC-60265738A50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1626752"/>
        <c:axId val="391363904"/>
      </c:lineChart>
      <c:catAx>
        <c:axId val="39162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1100" b="1">
                    <a:solidFill>
                      <a:schemeClr val="tx1"/>
                    </a:solidFill>
                  </a:rPr>
                  <a:t>Copies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363904"/>
        <c:crosses val="autoZero"/>
        <c:auto val="1"/>
        <c:lblAlgn val="ctr"/>
        <c:lblOffset val="100"/>
        <c:noMultiLvlLbl val="0"/>
      </c:catAx>
      <c:valAx>
        <c:axId val="391363904"/>
        <c:scaling>
          <c:orientation val="minMax"/>
          <c:min val="4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1400" b="1">
                    <a:solidFill>
                      <a:schemeClr val="tx1"/>
                    </a:solidFill>
                  </a:rPr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6267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AFU_N1 primer set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Concentracion!$O$4:$O$9</c:f>
                <c:numCache>
                  <c:formatCode>General</c:formatCode>
                  <c:ptCount val="6"/>
                  <c:pt idx="0">
                    <c:v>15.56705923844749</c:v>
                  </c:pt>
                  <c:pt idx="1">
                    <c:v>15.0996688705415</c:v>
                  </c:pt>
                  <c:pt idx="2">
                    <c:v>15.0996688705415</c:v>
                  </c:pt>
                  <c:pt idx="3">
                    <c:v>25.238858928247925</c:v>
                  </c:pt>
                  <c:pt idx="4">
                    <c:v>55.075705472861017</c:v>
                  </c:pt>
                  <c:pt idx="5">
                    <c:v>28.746014216467184</c:v>
                  </c:pt>
                </c:numCache>
              </c:numRef>
            </c:plus>
            <c:minus>
              <c:numRef>
                <c:f>Concentracion!$O$4:$O$9</c:f>
                <c:numCache>
                  <c:formatCode>General</c:formatCode>
                  <c:ptCount val="6"/>
                  <c:pt idx="0">
                    <c:v>15.56705923844749</c:v>
                  </c:pt>
                  <c:pt idx="1">
                    <c:v>15.0996688705415</c:v>
                  </c:pt>
                  <c:pt idx="2">
                    <c:v>15.0996688705415</c:v>
                  </c:pt>
                  <c:pt idx="3">
                    <c:v>25.238858928247925</c:v>
                  </c:pt>
                  <c:pt idx="4">
                    <c:v>55.075705472861017</c:v>
                  </c:pt>
                  <c:pt idx="5">
                    <c:v>28.746014216467184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Concentracion!$K$4:$K$9</c:f>
              <c:strCache>
                <c:ptCount val="6"/>
                <c:pt idx="0">
                  <c:v>Negative</c:v>
                </c:pt>
                <c:pt idx="1">
                  <c:v>625</c:v>
                </c:pt>
                <c:pt idx="2">
                  <c:v>2.5x103</c:v>
                </c:pt>
                <c:pt idx="3">
                  <c:v>1x104</c:v>
                </c:pt>
                <c:pt idx="4">
                  <c:v>4x104</c:v>
                </c:pt>
                <c:pt idx="5">
                  <c:v>2x105</c:v>
                </c:pt>
              </c:strCache>
            </c:strRef>
          </c:cat>
          <c:val>
            <c:numRef>
              <c:f>Concentracion!$N$4:$N$9</c:f>
              <c:numCache>
                <c:formatCode>General</c:formatCode>
                <c:ptCount val="6"/>
                <c:pt idx="0">
                  <c:v>574.33333333333337</c:v>
                </c:pt>
                <c:pt idx="1">
                  <c:v>1043</c:v>
                </c:pt>
                <c:pt idx="2">
                  <c:v>1180</c:v>
                </c:pt>
                <c:pt idx="3">
                  <c:v>1206</c:v>
                </c:pt>
                <c:pt idx="4">
                  <c:v>1244.3333333333333</c:v>
                </c:pt>
                <c:pt idx="5">
                  <c:v>1479.6666666666667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C1-654A-AADF-A2E53BDFED4D}"/>
            </c:ext>
          </c:extLst>
        </c:ser>
        <c:ser>
          <c:idx val="1"/>
          <c:order val="1"/>
          <c:tx>
            <c:v>AFU_N2 primer set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Concentracion!$O$14:$O$19</c:f>
                <c:numCache>
                  <c:formatCode>General</c:formatCode>
                  <c:ptCount val="6"/>
                  <c:pt idx="0">
                    <c:v>6.6583281184793934</c:v>
                  </c:pt>
                  <c:pt idx="1">
                    <c:v>37.269290307168447</c:v>
                  </c:pt>
                  <c:pt idx="2">
                    <c:v>30.534133905079628</c:v>
                  </c:pt>
                  <c:pt idx="3">
                    <c:v>24.433583445741231</c:v>
                  </c:pt>
                  <c:pt idx="4">
                    <c:v>27.073972741361768</c:v>
                  </c:pt>
                  <c:pt idx="5">
                    <c:v>39.3234450847498</c:v>
                  </c:pt>
                </c:numCache>
              </c:numRef>
            </c:plus>
            <c:minus>
              <c:numRef>
                <c:f>Concentracion!$O$14:$O$19</c:f>
                <c:numCache>
                  <c:formatCode>General</c:formatCode>
                  <c:ptCount val="6"/>
                  <c:pt idx="0">
                    <c:v>6.6583281184793934</c:v>
                  </c:pt>
                  <c:pt idx="1">
                    <c:v>37.269290307168447</c:v>
                  </c:pt>
                  <c:pt idx="2">
                    <c:v>30.534133905079628</c:v>
                  </c:pt>
                  <c:pt idx="3">
                    <c:v>24.433583445741231</c:v>
                  </c:pt>
                  <c:pt idx="4">
                    <c:v>27.073972741361768</c:v>
                  </c:pt>
                  <c:pt idx="5">
                    <c:v>39.3234450847498</c:v>
                  </c:pt>
                </c:numCache>
              </c:numRef>
            </c:minus>
          </c:errBars>
          <c:val>
            <c:numRef>
              <c:f>Concentracion!$N$14:$N$19</c:f>
              <c:numCache>
                <c:formatCode>General</c:formatCode>
                <c:ptCount val="6"/>
                <c:pt idx="0">
                  <c:v>558.33333333333337</c:v>
                </c:pt>
                <c:pt idx="1">
                  <c:v>1315</c:v>
                </c:pt>
                <c:pt idx="2">
                  <c:v>1328.6666666666667</c:v>
                </c:pt>
                <c:pt idx="3">
                  <c:v>1345</c:v>
                </c:pt>
                <c:pt idx="4">
                  <c:v>1357</c:v>
                </c:pt>
                <c:pt idx="5">
                  <c:v>1414.3333333333333</c:v>
                </c:pt>
              </c:numCache>
            </c:numRef>
          </c:val>
        </c:ser>
        <c:ser>
          <c:idx val="2"/>
          <c:order val="2"/>
          <c:tx>
            <c:v>AFU_N3 primer set</c:v>
          </c:tx>
          <c:spPr>
            <a:solidFill>
              <a:srgbClr val="FFC000"/>
            </a:solidFill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Concentracion!$O$23:$O$28</c:f>
                <c:numCache>
                  <c:formatCode>General</c:formatCode>
                  <c:ptCount val="6"/>
                  <c:pt idx="0">
                    <c:v>70.021425292548855</c:v>
                  </c:pt>
                  <c:pt idx="1">
                    <c:v>6.0827625302982193</c:v>
                  </c:pt>
                  <c:pt idx="2">
                    <c:v>13.74772708486752</c:v>
                  </c:pt>
                  <c:pt idx="3">
                    <c:v>29.091808698211484</c:v>
                  </c:pt>
                  <c:pt idx="4">
                    <c:v>22.300971578236975</c:v>
                  </c:pt>
                  <c:pt idx="5">
                    <c:v>23.629078131263043</c:v>
                  </c:pt>
                </c:numCache>
              </c:numRef>
            </c:plus>
            <c:minus>
              <c:numRef>
                <c:f>Concentracion!$O$23:$O$28</c:f>
                <c:numCache>
                  <c:formatCode>General</c:formatCode>
                  <c:ptCount val="6"/>
                  <c:pt idx="0">
                    <c:v>70.021425292548855</c:v>
                  </c:pt>
                  <c:pt idx="1">
                    <c:v>6.0827625302982193</c:v>
                  </c:pt>
                  <c:pt idx="2">
                    <c:v>13.74772708486752</c:v>
                  </c:pt>
                  <c:pt idx="3">
                    <c:v>29.091808698211484</c:v>
                  </c:pt>
                  <c:pt idx="4">
                    <c:v>22.300971578236975</c:v>
                  </c:pt>
                  <c:pt idx="5">
                    <c:v>23.629078131263043</c:v>
                  </c:pt>
                </c:numCache>
              </c:numRef>
            </c:minus>
          </c:errBars>
          <c:val>
            <c:numRef>
              <c:f>Concentracion!$N$23:$N$28</c:f>
              <c:numCache>
                <c:formatCode>General</c:formatCode>
                <c:ptCount val="6"/>
                <c:pt idx="0">
                  <c:v>520</c:v>
                </c:pt>
                <c:pt idx="1">
                  <c:v>1176</c:v>
                </c:pt>
                <c:pt idx="2">
                  <c:v>1296</c:v>
                </c:pt>
                <c:pt idx="3">
                  <c:v>1379.3333333333333</c:v>
                </c:pt>
                <c:pt idx="4">
                  <c:v>1577.3333333333333</c:v>
                </c:pt>
                <c:pt idx="5">
                  <c:v>1583.6666666666667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1627776"/>
        <c:axId val="273671872"/>
      </c:barChart>
      <c:catAx>
        <c:axId val="391627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1100" b="1">
                    <a:solidFill>
                      <a:schemeClr val="tx1"/>
                    </a:solidFill>
                  </a:rPr>
                  <a:t>Copies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671872"/>
        <c:crosses val="autoZero"/>
        <c:auto val="1"/>
        <c:lblAlgn val="ctr"/>
        <c:lblOffset val="100"/>
        <c:noMultiLvlLbl val="0"/>
      </c:catAx>
      <c:valAx>
        <c:axId val="2736718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1400" b="1">
                    <a:solidFill>
                      <a:schemeClr val="tx1"/>
                    </a:solidFill>
                  </a:rPr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62777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ln</c:v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FFC000"/>
              </a:solidFill>
              <a:ln>
                <a:noFill/>
              </a:ln>
            </c:spPr>
          </c:marker>
          <c:trendline>
            <c:spPr>
              <a:ln>
                <a:prstDash val="dash"/>
              </a:ln>
            </c:spPr>
            <c:trendlineType val="linear"/>
            <c:dispRSqr val="1"/>
            <c:dispEq val="1"/>
            <c:trendlineLbl>
              <c:layout>
                <c:manualLayout>
                  <c:x val="-3.4550306211723537E-2"/>
                  <c:y val="-5.375520468318423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400" b="1" baseline="0"/>
                      <a:t>y = 8.897x - 51.224</a:t>
                    </a:r>
                    <a:r>
                      <a:rPr lang="en-US" baseline="0"/>
                      <a:t>
</a:t>
                    </a:r>
                    <a:r>
                      <a:rPr lang="en-US" sz="1200" baseline="0"/>
                      <a:t>R² = 0.984</a:t>
                    </a:r>
                    <a:endParaRPr lang="en-US" sz="1200"/>
                  </a:p>
                </c:rich>
              </c:tx>
              <c:numFmt formatCode="#,##0.000" sourceLinked="0"/>
            </c:trendlineLbl>
          </c:trendline>
          <c:xVal>
            <c:numRef>
              <c:f>Concentracion!$O$66:$O$69</c:f>
              <c:numCache>
                <c:formatCode>General</c:formatCode>
                <c:ptCount val="4"/>
                <c:pt idx="0">
                  <c:v>6.4861607889440887</c:v>
                </c:pt>
                <c:pt idx="1">
                  <c:v>6.654152520183219</c:v>
                </c:pt>
                <c:pt idx="2">
                  <c:v>6.7561568948310233</c:v>
                </c:pt>
                <c:pt idx="3">
                  <c:v>6.9635052940866284</c:v>
                </c:pt>
              </c:numCache>
            </c:numRef>
          </c:xVal>
          <c:yVal>
            <c:numRef>
              <c:f>Concentracion!$K$66:$K$69</c:f>
              <c:numCache>
                <c:formatCode>General</c:formatCode>
                <c:ptCount val="4"/>
                <c:pt idx="0">
                  <c:v>6.4377516497364011</c:v>
                </c:pt>
                <c:pt idx="1">
                  <c:v>7.8240460108562919</c:v>
                </c:pt>
                <c:pt idx="2">
                  <c:v>9.2103403719761836</c:v>
                </c:pt>
                <c:pt idx="3">
                  <c:v>10.596634733096073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046720"/>
        <c:axId val="367955328"/>
      </c:scatterChart>
      <c:valAx>
        <c:axId val="38004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367955328"/>
        <c:crosses val="autoZero"/>
        <c:crossBetween val="midCat"/>
      </c:valAx>
      <c:valAx>
        <c:axId val="367955328"/>
        <c:scaling>
          <c:orientation val="minMax"/>
          <c:max val="12"/>
          <c:min val="6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38004672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'Real time'!$C$3</c:f>
              <c:strCache>
                <c:ptCount val="1"/>
                <c:pt idx="0">
                  <c:v>RFU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strRef>
              <c:f>'Real time'!$B$5:$B$12</c:f>
              <c:strCache>
                <c:ptCount val="8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Negative</c:v>
                </c:pt>
              </c:strCache>
            </c:strRef>
          </c:cat>
          <c:val>
            <c:numRef>
              <c:f>'Real time'!$C$5:$C$12</c:f>
              <c:numCache>
                <c:formatCode>General</c:formatCode>
                <c:ptCount val="8"/>
                <c:pt idx="0">
                  <c:v>938</c:v>
                </c:pt>
                <c:pt idx="1">
                  <c:v>1050</c:v>
                </c:pt>
                <c:pt idx="2">
                  <c:v>1142</c:v>
                </c:pt>
                <c:pt idx="3">
                  <c:v>1205</c:v>
                </c:pt>
                <c:pt idx="4">
                  <c:v>1368</c:v>
                </c:pt>
                <c:pt idx="5">
                  <c:v>1394</c:v>
                </c:pt>
                <c:pt idx="6">
                  <c:v>1440</c:v>
                </c:pt>
                <c:pt idx="7">
                  <c:v>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DF-C44B-896E-6813BECF0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29824"/>
        <c:axId val="273674176"/>
      </c:barChart>
      <c:catAx>
        <c:axId val="391629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1100" b="1">
                    <a:solidFill>
                      <a:schemeClr val="tx1"/>
                    </a:solidFill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674176"/>
        <c:crosses val="autoZero"/>
        <c:auto val="1"/>
        <c:lblAlgn val="ctr"/>
        <c:lblOffset val="100"/>
        <c:noMultiLvlLbl val="0"/>
      </c:catAx>
      <c:valAx>
        <c:axId val="2736741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1050" b="1">
                    <a:solidFill>
                      <a:schemeClr val="tx1"/>
                    </a:solidFill>
                  </a:rPr>
                  <a:t>RFU</a:t>
                </a:r>
                <a:endParaRPr lang="es-ES_tradnl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6298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'Real time'!$C$3</c:f>
              <c:strCache>
                <c:ptCount val="1"/>
                <c:pt idx="0">
                  <c:v>RFU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cat>
            <c:numRef>
              <c:f>'Real time'!$B$5:$B$11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'Real time'!$C$5:$C$11</c:f>
              <c:numCache>
                <c:formatCode>General</c:formatCode>
                <c:ptCount val="7"/>
                <c:pt idx="0">
                  <c:v>938</c:v>
                </c:pt>
                <c:pt idx="1">
                  <c:v>1050</c:v>
                </c:pt>
                <c:pt idx="2">
                  <c:v>1142</c:v>
                </c:pt>
                <c:pt idx="3">
                  <c:v>1205</c:v>
                </c:pt>
                <c:pt idx="4">
                  <c:v>1368</c:v>
                </c:pt>
                <c:pt idx="5">
                  <c:v>1394</c:v>
                </c:pt>
                <c:pt idx="6">
                  <c:v>1440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DF-C44B-896E-6813BECF0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218112"/>
        <c:axId val="273675904"/>
      </c:lineChart>
      <c:catAx>
        <c:axId val="392218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1100" b="1">
                    <a:solidFill>
                      <a:schemeClr val="tx1"/>
                    </a:solidFill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675904"/>
        <c:crosses val="autoZero"/>
        <c:auto val="1"/>
        <c:lblAlgn val="ctr"/>
        <c:lblOffset val="100"/>
        <c:noMultiLvlLbl val="0"/>
      </c:catAx>
      <c:valAx>
        <c:axId val="273675904"/>
        <c:scaling>
          <c:orientation val="minMax"/>
          <c:min val="9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 sz="1050" b="1">
                    <a:solidFill>
                      <a:schemeClr val="tx1"/>
                    </a:solidFill>
                  </a:rPr>
                  <a:t>RFU</a:t>
                </a:r>
                <a:endParaRPr lang="es-ES_tradnl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21811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799720</xdr:colOff>
      <xdr:row>0</xdr:row>
      <xdr:rowOff>142876</xdr:rowOff>
    </xdr:from>
    <xdr:to>
      <xdr:col>22</xdr:col>
      <xdr:colOff>412484</xdr:colOff>
      <xdr:row>20</xdr:row>
      <xdr:rowOff>9526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82B11585-5833-C44B-A4CF-F07BF713DE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19</xdr:row>
      <xdr:rowOff>53974</xdr:rowOff>
    </xdr:from>
    <xdr:to>
      <xdr:col>22</xdr:col>
      <xdr:colOff>458931</xdr:colOff>
      <xdr:row>34</xdr:row>
      <xdr:rowOff>180974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571EE9DA-DB7E-5F46-838F-C17814463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812800</xdr:colOff>
      <xdr:row>34</xdr:row>
      <xdr:rowOff>0</xdr:rowOff>
    </xdr:from>
    <xdr:to>
      <xdr:col>21</xdr:col>
      <xdr:colOff>446231</xdr:colOff>
      <xdr:row>51</xdr:row>
      <xdr:rowOff>19050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BA697346-A5DB-EF4E-80B0-B98FE3494B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</xdr:row>
      <xdr:rowOff>200024</xdr:rowOff>
    </xdr:from>
    <xdr:to>
      <xdr:col>27</xdr:col>
      <xdr:colOff>450964</xdr:colOff>
      <xdr:row>19</xdr:row>
      <xdr:rowOff>19049</xdr:rowOff>
    </xdr:to>
    <xdr:graphicFrame macro="">
      <xdr:nvGraphicFramePr>
        <xdr:cNvPr id="5" name="Gráfico 7">
          <a:extLst>
            <a:ext uri="{FF2B5EF4-FFF2-40B4-BE49-F238E27FC236}">
              <a16:creationId xmlns="" xmlns:a16="http://schemas.microsoft.com/office/drawing/2014/main" id="{82B11585-5833-C44B-A4CF-F07BF713D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271462</xdr:colOff>
      <xdr:row>45</xdr:row>
      <xdr:rowOff>19050</xdr:rowOff>
    </xdr:from>
    <xdr:to>
      <xdr:col>20</xdr:col>
      <xdr:colOff>652462</xdr:colOff>
      <xdr:row>63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</xdr:row>
      <xdr:rowOff>133350</xdr:rowOff>
    </xdr:from>
    <xdr:to>
      <xdr:col>11</xdr:col>
      <xdr:colOff>393700</xdr:colOff>
      <xdr:row>17</xdr:row>
      <xdr:rowOff>88900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55CABB45-ED66-F142-A332-1E5CCE12A3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742950</xdr:colOff>
      <xdr:row>8</xdr:row>
      <xdr:rowOff>114300</xdr:rowOff>
    </xdr:from>
    <xdr:to>
      <xdr:col>16</xdr:col>
      <xdr:colOff>495300</xdr:colOff>
      <xdr:row>32</xdr:row>
      <xdr:rowOff>104775</xdr:rowOff>
    </xdr:to>
    <xdr:graphicFrame macro="">
      <xdr:nvGraphicFramePr>
        <xdr:cNvPr id="4" name="Gráfico 2">
          <a:extLst>
            <a:ext uri="{FF2B5EF4-FFF2-40B4-BE49-F238E27FC236}">
              <a16:creationId xmlns="" xmlns:a16="http://schemas.microsoft.com/office/drawing/2014/main" id="{55CABB45-ED66-F142-A332-1E5CCE12A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0"/>
  <sheetViews>
    <sheetView tabSelected="1" topLeftCell="I34" zoomScaleNormal="100" workbookViewId="0">
      <selection activeCell="V56" sqref="V56"/>
    </sheetView>
  </sheetViews>
  <sheetFormatPr baseColWidth="10" defaultRowHeight="15.75" x14ac:dyDescent="0.25"/>
  <sheetData>
    <row r="2" spans="1:16" x14ac:dyDescent="0.25">
      <c r="P2" t="s">
        <v>0</v>
      </c>
    </row>
    <row r="3" spans="1:16" x14ac:dyDescent="0.25">
      <c r="K3" s="5" t="s">
        <v>1</v>
      </c>
      <c r="L3" s="5"/>
      <c r="M3" s="5" t="s">
        <v>65</v>
      </c>
      <c r="N3" s="21" t="s">
        <v>14</v>
      </c>
      <c r="O3" t="s">
        <v>16</v>
      </c>
    </row>
    <row r="4" spans="1:16" x14ac:dyDescent="0.25">
      <c r="A4" s="11" t="s">
        <v>0</v>
      </c>
      <c r="B4" s="12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65">
        <v>625</v>
      </c>
      <c r="H4" s="5" t="s">
        <v>6</v>
      </c>
      <c r="K4" s="5" t="s">
        <v>6</v>
      </c>
      <c r="L4" s="66">
        <v>0</v>
      </c>
      <c r="M4" s="66" t="e">
        <f>LN(L4)</f>
        <v>#NUM!</v>
      </c>
      <c r="N4" s="21">
        <v>574.33333333333337</v>
      </c>
      <c r="O4">
        <f>STDEV(H5:H7)</f>
        <v>15.56705923844749</v>
      </c>
      <c r="P4">
        <f>O4/N4</f>
        <v>2.7104572092479667E-2</v>
      </c>
    </row>
    <row r="5" spans="1:16" x14ac:dyDescent="0.25">
      <c r="A5" s="13"/>
      <c r="B5" s="14" t="s">
        <v>7</v>
      </c>
      <c r="C5" s="6">
        <v>1457</v>
      </c>
      <c r="D5" s="7">
        <v>1191</v>
      </c>
      <c r="E5" s="8">
        <v>1227</v>
      </c>
      <c r="F5" s="7">
        <v>1196</v>
      </c>
      <c r="G5" s="9">
        <v>1029</v>
      </c>
      <c r="H5" s="10">
        <v>558</v>
      </c>
      <c r="K5" s="5">
        <v>625</v>
      </c>
      <c r="L5" s="66">
        <v>625</v>
      </c>
      <c r="M5" s="66">
        <f t="shared" ref="M5:M9" si="0">LN(L5)</f>
        <v>6.4377516497364011</v>
      </c>
      <c r="N5" s="21">
        <v>1043</v>
      </c>
      <c r="O5">
        <f>STDEV(G5:G7)</f>
        <v>15.0996688705415</v>
      </c>
      <c r="P5">
        <f t="shared" ref="P5:P9" si="1">O5/N5</f>
        <v>1.447715136197651E-2</v>
      </c>
    </row>
    <row r="6" spans="1:16" x14ac:dyDescent="0.25">
      <c r="A6" s="13"/>
      <c r="B6" s="14" t="s">
        <v>8</v>
      </c>
      <c r="C6" s="6">
        <v>1512</v>
      </c>
      <c r="D6" s="8">
        <v>1301</v>
      </c>
      <c r="E6" s="7">
        <v>1178</v>
      </c>
      <c r="F6" s="7">
        <v>1166</v>
      </c>
      <c r="G6" s="9">
        <v>1041</v>
      </c>
      <c r="H6" s="10">
        <v>589</v>
      </c>
      <c r="K6" s="5" t="s">
        <v>5</v>
      </c>
      <c r="L6" s="66">
        <v>2500</v>
      </c>
      <c r="M6" s="66">
        <f t="shared" si="0"/>
        <v>7.8240460108562919</v>
      </c>
      <c r="N6" s="21">
        <v>1180</v>
      </c>
      <c r="O6">
        <f>STDEV(F5:F7)</f>
        <v>15.0996688705415</v>
      </c>
      <c r="P6">
        <f t="shared" si="1"/>
        <v>1.2796329551306355E-2</v>
      </c>
    </row>
    <row r="7" spans="1:16" x14ac:dyDescent="0.25">
      <c r="A7" s="13"/>
      <c r="B7" s="14" t="s">
        <v>9</v>
      </c>
      <c r="C7" s="6">
        <v>1470</v>
      </c>
      <c r="D7" s="8">
        <v>1241</v>
      </c>
      <c r="E7" s="7">
        <v>1213</v>
      </c>
      <c r="F7" s="7">
        <v>1178</v>
      </c>
      <c r="G7" s="9">
        <v>1059</v>
      </c>
      <c r="H7" s="10">
        <v>576</v>
      </c>
      <c r="K7" s="5" t="s">
        <v>4</v>
      </c>
      <c r="L7" s="66">
        <v>10000</v>
      </c>
      <c r="M7" s="66">
        <f t="shared" si="0"/>
        <v>9.2103403719761836</v>
      </c>
      <c r="N7" s="21">
        <v>1206</v>
      </c>
      <c r="O7">
        <f>STDEV(E5:E7)</f>
        <v>25.238858928247925</v>
      </c>
      <c r="P7">
        <f t="shared" si="1"/>
        <v>2.0927743721598613E-2</v>
      </c>
    </row>
    <row r="8" spans="1:16" x14ac:dyDescent="0.25">
      <c r="A8" s="13"/>
      <c r="B8" s="14" t="s">
        <v>10</v>
      </c>
      <c r="C8" s="14">
        <f>AVERAGE(C5:C7)</f>
        <v>1479.6666666666667</v>
      </c>
      <c r="D8" s="14">
        <f t="shared" ref="D8:H8" si="2">AVERAGE(D5:D7)</f>
        <v>1244.3333333333333</v>
      </c>
      <c r="E8" s="14">
        <f t="shared" si="2"/>
        <v>1206</v>
      </c>
      <c r="F8" s="14">
        <f t="shared" si="2"/>
        <v>1180</v>
      </c>
      <c r="G8" s="14">
        <f t="shared" si="2"/>
        <v>1043</v>
      </c>
      <c r="H8" s="15">
        <f t="shared" si="2"/>
        <v>574.33333333333337</v>
      </c>
      <c r="K8" s="5" t="s">
        <v>3</v>
      </c>
      <c r="L8" s="66">
        <v>40000</v>
      </c>
      <c r="M8" s="66">
        <f t="shared" si="0"/>
        <v>10.596634733096073</v>
      </c>
      <c r="N8" s="21">
        <v>1244.3333333333333</v>
      </c>
      <c r="O8">
        <f>STDEV(D5:D7)</f>
        <v>55.075705472861017</v>
      </c>
      <c r="P8">
        <f t="shared" si="1"/>
        <v>4.4261215220622305E-2</v>
      </c>
    </row>
    <row r="9" spans="1:16" x14ac:dyDescent="0.25">
      <c r="A9" s="13"/>
      <c r="B9" s="14" t="s">
        <v>11</v>
      </c>
      <c r="C9" s="14">
        <f>STDEV(C5:C7)</f>
        <v>28.746014216467184</v>
      </c>
      <c r="D9" s="14">
        <f t="shared" ref="D9:H9" si="3">STDEV(D5:D7)</f>
        <v>55.075705472861017</v>
      </c>
      <c r="E9" s="14">
        <f t="shared" si="3"/>
        <v>25.238858928247925</v>
      </c>
      <c r="F9" s="14">
        <f t="shared" si="3"/>
        <v>15.0996688705415</v>
      </c>
      <c r="G9" s="14">
        <f t="shared" si="3"/>
        <v>15.0996688705415</v>
      </c>
      <c r="H9" s="15">
        <f t="shared" si="3"/>
        <v>15.56705923844749</v>
      </c>
      <c r="K9" s="5" t="s">
        <v>2</v>
      </c>
      <c r="L9" s="66">
        <v>200000</v>
      </c>
      <c r="M9" s="66">
        <f t="shared" si="0"/>
        <v>12.206072645530174</v>
      </c>
      <c r="N9" s="21">
        <v>1479.6666666666667</v>
      </c>
      <c r="O9">
        <f>STDEV(C5:C7)</f>
        <v>28.746014216467184</v>
      </c>
      <c r="P9">
        <f t="shared" si="1"/>
        <v>1.9427358109799852E-2</v>
      </c>
    </row>
    <row r="10" spans="1:16" x14ac:dyDescent="0.25">
      <c r="A10" s="16"/>
      <c r="B10" s="17"/>
      <c r="C10" s="17"/>
      <c r="D10" s="17"/>
      <c r="E10" s="17"/>
      <c r="F10" s="17"/>
      <c r="G10" s="17"/>
      <c r="H10" s="18"/>
      <c r="P10" s="69">
        <f>AVERAGE(P5:P9)</f>
        <v>2.2377959593060728E-2</v>
      </c>
    </row>
    <row r="13" spans="1:16" x14ac:dyDescent="0.25">
      <c r="A13" s="11" t="s">
        <v>12</v>
      </c>
      <c r="B13" s="12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>
        <v>625</v>
      </c>
      <c r="H13" s="5" t="s">
        <v>6</v>
      </c>
      <c r="K13" s="5" t="s">
        <v>1</v>
      </c>
      <c r="L13" s="5"/>
      <c r="M13" s="5"/>
      <c r="N13" s="21" t="s">
        <v>14</v>
      </c>
      <c r="O13" t="s">
        <v>16</v>
      </c>
    </row>
    <row r="14" spans="1:16" x14ac:dyDescent="0.25">
      <c r="A14" s="13"/>
      <c r="B14" s="14" t="s">
        <v>7</v>
      </c>
      <c r="C14" s="29">
        <v>1370</v>
      </c>
      <c r="D14" s="29">
        <v>1369</v>
      </c>
      <c r="E14" s="29">
        <v>1317</v>
      </c>
      <c r="F14" s="29">
        <v>1360</v>
      </c>
      <c r="G14" s="29">
        <v>1335</v>
      </c>
      <c r="H14" s="4">
        <v>551</v>
      </c>
      <c r="K14" s="5" t="s">
        <v>6</v>
      </c>
      <c r="L14" s="5"/>
      <c r="M14" s="5"/>
      <c r="N14" s="21">
        <v>558.33333333333337</v>
      </c>
      <c r="O14">
        <f>STDEV(H14:H16)</f>
        <v>6.6583281184793934</v>
      </c>
      <c r="P14">
        <f t="shared" ref="P13:P19" si="4">O14/N14</f>
        <v>1.192536379429145E-2</v>
      </c>
    </row>
    <row r="15" spans="1:16" x14ac:dyDescent="0.25">
      <c r="A15" s="13"/>
      <c r="B15" s="14" t="s">
        <v>8</v>
      </c>
      <c r="C15" s="1">
        <v>1445</v>
      </c>
      <c r="D15" s="29">
        <v>1376</v>
      </c>
      <c r="E15" s="29">
        <v>1362</v>
      </c>
      <c r="F15" s="29">
        <v>1327</v>
      </c>
      <c r="G15" s="29">
        <v>1338</v>
      </c>
      <c r="H15" s="30">
        <v>564</v>
      </c>
      <c r="K15" s="5">
        <v>625</v>
      </c>
      <c r="L15" s="5"/>
      <c r="M15" s="5"/>
      <c r="N15" s="21">
        <v>1315</v>
      </c>
      <c r="O15">
        <f>STDEV(G14:G16)</f>
        <v>37.269290307168447</v>
      </c>
      <c r="P15">
        <f t="shared" si="4"/>
        <v>2.8341665632827716E-2</v>
      </c>
    </row>
    <row r="16" spans="1:16" x14ac:dyDescent="0.25">
      <c r="A16" s="13"/>
      <c r="B16" s="14" t="s">
        <v>9</v>
      </c>
      <c r="C16" s="1">
        <v>1428</v>
      </c>
      <c r="D16" s="29">
        <v>1326</v>
      </c>
      <c r="E16" s="29">
        <v>1356</v>
      </c>
      <c r="F16" s="3">
        <v>1299</v>
      </c>
      <c r="G16" s="3">
        <v>1272</v>
      </c>
      <c r="H16" s="30">
        <v>560</v>
      </c>
      <c r="K16" s="5" t="s">
        <v>5</v>
      </c>
      <c r="L16" s="5"/>
      <c r="M16" s="5"/>
      <c r="N16" s="21">
        <v>1328.6666666666667</v>
      </c>
      <c r="O16">
        <f>STDEV(F14:F16)</f>
        <v>30.534133905079628</v>
      </c>
      <c r="P16">
        <f t="shared" si="4"/>
        <v>2.298103404797764E-2</v>
      </c>
    </row>
    <row r="17" spans="1:16" x14ac:dyDescent="0.25">
      <c r="A17" s="13"/>
      <c r="B17" s="14" t="s">
        <v>10</v>
      </c>
      <c r="C17" s="14">
        <f>AVERAGE(C14:C16)</f>
        <v>1414.3333333333333</v>
      </c>
      <c r="D17" s="14">
        <f t="shared" ref="D17:H17" si="5">AVERAGE(D14:D16)</f>
        <v>1357</v>
      </c>
      <c r="E17" s="14">
        <f t="shared" si="5"/>
        <v>1345</v>
      </c>
      <c r="F17" s="14">
        <f t="shared" si="5"/>
        <v>1328.6666666666667</v>
      </c>
      <c r="G17" s="14">
        <f t="shared" si="5"/>
        <v>1315</v>
      </c>
      <c r="H17" s="14">
        <f t="shared" si="5"/>
        <v>558.33333333333337</v>
      </c>
      <c r="K17" s="5" t="s">
        <v>4</v>
      </c>
      <c r="L17" s="5"/>
      <c r="M17" s="5"/>
      <c r="N17" s="21">
        <v>1345</v>
      </c>
      <c r="O17">
        <f>STDEV(E14:E16)</f>
        <v>24.433583445741231</v>
      </c>
      <c r="P17">
        <f t="shared" si="4"/>
        <v>1.8166233045160768E-2</v>
      </c>
    </row>
    <row r="18" spans="1:16" x14ac:dyDescent="0.25">
      <c r="A18" s="13"/>
      <c r="B18" s="14" t="s">
        <v>11</v>
      </c>
      <c r="C18" s="14">
        <f>STDEV(C14:C16)</f>
        <v>39.3234450847498</v>
      </c>
      <c r="D18" s="14">
        <f t="shared" ref="D18:H18" si="6">STDEV(D14:D16)</f>
        <v>27.073972741361768</v>
      </c>
      <c r="E18" s="14">
        <f t="shared" si="6"/>
        <v>24.433583445741231</v>
      </c>
      <c r="F18" s="14">
        <f t="shared" si="6"/>
        <v>30.534133905079628</v>
      </c>
      <c r="G18" s="14">
        <f t="shared" si="6"/>
        <v>37.269290307168447</v>
      </c>
      <c r="H18" s="14">
        <f t="shared" si="6"/>
        <v>6.6583281184793934</v>
      </c>
      <c r="K18" s="5" t="s">
        <v>3</v>
      </c>
      <c r="L18" s="5"/>
      <c r="M18" s="5"/>
      <c r="N18" s="21">
        <v>1357</v>
      </c>
      <c r="O18">
        <f>STDEV(D14:D16)</f>
        <v>27.073972741361768</v>
      </c>
      <c r="P18">
        <f t="shared" si="4"/>
        <v>1.9951343213973301E-2</v>
      </c>
    </row>
    <row r="19" spans="1:16" x14ac:dyDescent="0.25">
      <c r="A19" s="16"/>
      <c r="B19" s="17"/>
      <c r="C19" s="17"/>
      <c r="D19" s="17"/>
      <c r="E19" s="17"/>
      <c r="F19" s="17"/>
      <c r="G19" s="17"/>
      <c r="H19" s="18"/>
      <c r="K19" s="5" t="s">
        <v>2</v>
      </c>
      <c r="L19" s="5"/>
      <c r="M19" s="5"/>
      <c r="N19" s="21">
        <v>1414.3333333333333</v>
      </c>
      <c r="O19">
        <f>STDEV(C14:C16)</f>
        <v>39.3234450847498</v>
      </c>
      <c r="P19">
        <f t="shared" si="4"/>
        <v>2.7803519975076456E-2</v>
      </c>
    </row>
    <row r="20" spans="1:16" x14ac:dyDescent="0.25">
      <c r="P20" s="69">
        <f>AVERAGE(P15:P19)</f>
        <v>2.3448759183003175E-2</v>
      </c>
    </row>
    <row r="22" spans="1:16" x14ac:dyDescent="0.25">
      <c r="A22" s="19" t="s">
        <v>13</v>
      </c>
      <c r="B22" s="20" t="s">
        <v>1</v>
      </c>
      <c r="C22" s="22" t="s">
        <v>2</v>
      </c>
      <c r="D22" s="23" t="s">
        <v>3</v>
      </c>
      <c r="E22" s="23" t="s">
        <v>4</v>
      </c>
      <c r="F22" s="23" t="s">
        <v>5</v>
      </c>
      <c r="G22" s="23">
        <v>625</v>
      </c>
      <c r="H22" s="23" t="s">
        <v>6</v>
      </c>
      <c r="K22" s="5" t="s">
        <v>1</v>
      </c>
      <c r="L22" s="5"/>
      <c r="M22" s="5"/>
      <c r="N22" s="21" t="s">
        <v>14</v>
      </c>
      <c r="O22" t="s">
        <v>16</v>
      </c>
    </row>
    <row r="23" spans="1:16" x14ac:dyDescent="0.25">
      <c r="A23" s="25"/>
      <c r="B23" s="24" t="s">
        <v>7</v>
      </c>
      <c r="C23" s="1">
        <v>1602</v>
      </c>
      <c r="D23" s="1">
        <v>1552</v>
      </c>
      <c r="E23" s="3">
        <v>1349</v>
      </c>
      <c r="F23" s="3">
        <v>1293</v>
      </c>
      <c r="G23" s="2">
        <v>1173</v>
      </c>
      <c r="H23" s="4">
        <v>589</v>
      </c>
      <c r="K23" s="5" t="s">
        <v>6</v>
      </c>
      <c r="L23" s="5"/>
      <c r="M23" s="5"/>
      <c r="N23" s="21">
        <v>520</v>
      </c>
      <c r="O23">
        <f>STDEV(H23:H25)</f>
        <v>70.021425292548855</v>
      </c>
      <c r="P23">
        <f t="shared" ref="P23:P28" si="7">O23/N23</f>
        <v>0.13465658710105549</v>
      </c>
    </row>
    <row r="24" spans="1:16" x14ac:dyDescent="0.25">
      <c r="A24" s="25"/>
      <c r="B24" s="24" t="s">
        <v>8</v>
      </c>
      <c r="C24" s="1">
        <v>1592</v>
      </c>
      <c r="D24" s="1">
        <v>1594</v>
      </c>
      <c r="E24" s="29">
        <v>1407</v>
      </c>
      <c r="F24" s="3">
        <v>1311</v>
      </c>
      <c r="G24" s="2">
        <v>1172</v>
      </c>
      <c r="H24" s="31">
        <v>522</v>
      </c>
      <c r="K24" s="5">
        <v>625</v>
      </c>
      <c r="L24" s="5"/>
      <c r="M24" s="5"/>
      <c r="N24" s="21">
        <v>1176</v>
      </c>
      <c r="O24">
        <f>STDEV(G23:G25)</f>
        <v>6.0827625302982193</v>
      </c>
      <c r="P24">
        <f t="shared" si="7"/>
        <v>5.1724171176005269E-3</v>
      </c>
    </row>
    <row r="25" spans="1:16" x14ac:dyDescent="0.25">
      <c r="A25" s="25"/>
      <c r="B25" s="24" t="s">
        <v>9</v>
      </c>
      <c r="C25" s="1">
        <v>1557</v>
      </c>
      <c r="D25" s="1">
        <v>1586</v>
      </c>
      <c r="E25" s="3">
        <v>1382</v>
      </c>
      <c r="F25" s="3">
        <v>1284</v>
      </c>
      <c r="G25" s="2">
        <v>1183</v>
      </c>
      <c r="H25" s="31">
        <v>449</v>
      </c>
      <c r="K25" s="5" t="s">
        <v>5</v>
      </c>
      <c r="L25" s="5"/>
      <c r="M25" s="5"/>
      <c r="N25" s="21">
        <v>1296</v>
      </c>
      <c r="O25">
        <f>STDEV(F23:F25)</f>
        <v>13.74772708486752</v>
      </c>
      <c r="P25">
        <f t="shared" si="7"/>
        <v>1.0607814108694075E-2</v>
      </c>
    </row>
    <row r="26" spans="1:16" x14ac:dyDescent="0.25">
      <c r="A26" s="25"/>
      <c r="B26" s="24" t="s">
        <v>10</v>
      </c>
      <c r="C26" s="24">
        <f>AVERAGE(C23:C25)</f>
        <v>1583.6666666666667</v>
      </c>
      <c r="D26" s="24">
        <f t="shared" ref="D26:H26" si="8">AVERAGE(D23:D25)</f>
        <v>1577.3333333333333</v>
      </c>
      <c r="E26" s="24">
        <f t="shared" si="8"/>
        <v>1379.3333333333333</v>
      </c>
      <c r="F26" s="24">
        <f t="shared" si="8"/>
        <v>1296</v>
      </c>
      <c r="G26" s="24">
        <f t="shared" si="8"/>
        <v>1176</v>
      </c>
      <c r="H26" s="24">
        <f t="shared" si="8"/>
        <v>520</v>
      </c>
      <c r="K26" s="5" t="s">
        <v>4</v>
      </c>
      <c r="L26" s="5"/>
      <c r="M26" s="5"/>
      <c r="N26" s="21">
        <v>1379.3333333333333</v>
      </c>
      <c r="O26">
        <f>STDEV(E23:E25)</f>
        <v>29.091808698211484</v>
      </c>
      <c r="P26">
        <f t="shared" si="7"/>
        <v>2.1091209786040226E-2</v>
      </c>
    </row>
    <row r="27" spans="1:16" x14ac:dyDescent="0.25">
      <c r="A27" s="25"/>
      <c r="B27" s="24" t="s">
        <v>11</v>
      </c>
      <c r="C27" s="24">
        <f>STDEV(C23:C25)</f>
        <v>23.629078131263043</v>
      </c>
      <c r="D27" s="24">
        <f t="shared" ref="D27:H27" si="9">STDEV(D23:D25)</f>
        <v>22.300971578236975</v>
      </c>
      <c r="E27" s="24">
        <f t="shared" si="9"/>
        <v>29.091808698211484</v>
      </c>
      <c r="F27" s="24">
        <f>STDEV(F23:F25)</f>
        <v>13.74772708486752</v>
      </c>
      <c r="G27" s="24">
        <f t="shared" si="9"/>
        <v>6.0827625302982193</v>
      </c>
      <c r="H27" s="24">
        <f t="shared" si="9"/>
        <v>70.021425292548855</v>
      </c>
      <c r="K27" s="5" t="s">
        <v>3</v>
      </c>
      <c r="L27" s="5"/>
      <c r="M27" s="5"/>
      <c r="N27" s="21">
        <v>1577.3333333333333</v>
      </c>
      <c r="O27">
        <f>STDEV(D23:D25)</f>
        <v>22.300971578236975</v>
      </c>
      <c r="P27">
        <f t="shared" si="7"/>
        <v>1.4138401254165454E-2</v>
      </c>
    </row>
    <row r="28" spans="1:16" x14ac:dyDescent="0.25">
      <c r="A28" s="26"/>
      <c r="B28" s="27"/>
      <c r="C28" s="27"/>
      <c r="D28" s="27"/>
      <c r="E28" s="27"/>
      <c r="F28" s="27"/>
      <c r="G28" s="27"/>
      <c r="H28" s="28"/>
      <c r="K28" s="5" t="s">
        <v>2</v>
      </c>
      <c r="L28" s="5"/>
      <c r="M28" s="5"/>
      <c r="N28" s="21">
        <v>1583.6666666666667</v>
      </c>
      <c r="O28">
        <f>STDEV(C23:C25)</f>
        <v>23.629078131263043</v>
      </c>
      <c r="P28">
        <f t="shared" si="7"/>
        <v>1.4920487138242291E-2</v>
      </c>
    </row>
    <row r="29" spans="1:16" x14ac:dyDescent="0.25">
      <c r="P29" s="69">
        <f>AVERAGE(P24:P28)</f>
        <v>1.3186065880948514E-2</v>
      </c>
    </row>
    <row r="30" spans="1:16" x14ac:dyDescent="0.25">
      <c r="P30">
        <f>AVERAGE(P4:P28)</f>
        <v>2.5728858252447629E-2</v>
      </c>
    </row>
    <row r="32" spans="1:16" x14ac:dyDescent="0.25">
      <c r="K32" t="s">
        <v>64</v>
      </c>
      <c r="L32" t="s">
        <v>66</v>
      </c>
      <c r="M32" t="s">
        <v>67</v>
      </c>
      <c r="N32" t="s">
        <v>68</v>
      </c>
      <c r="O32" t="s">
        <v>67</v>
      </c>
    </row>
    <row r="33" spans="10:16" x14ac:dyDescent="0.25">
      <c r="J33">
        <v>1</v>
      </c>
      <c r="K33">
        <f>LN(J33)</f>
        <v>0</v>
      </c>
      <c r="L33">
        <v>574.33333333333337</v>
      </c>
      <c r="M33">
        <f>LN(L33:L38)</f>
        <v>6.3532099478598196</v>
      </c>
      <c r="N33">
        <f>L33-$L$33</f>
        <v>0</v>
      </c>
      <c r="O33" t="e">
        <f>LN(N33:N38)</f>
        <v>#NUM!</v>
      </c>
    </row>
    <row r="34" spans="10:16" x14ac:dyDescent="0.25">
      <c r="J34">
        <v>625</v>
      </c>
      <c r="K34">
        <v>6.4377516497364011</v>
      </c>
      <c r="L34">
        <v>1043</v>
      </c>
      <c r="M34">
        <f t="shared" ref="M34:O38" si="10">LN(L34:L39)</f>
        <v>6.9498564550007726</v>
      </c>
      <c r="N34">
        <f t="shared" ref="N34:N38" si="11">L34-$L$33</f>
        <v>468.66666666666663</v>
      </c>
      <c r="O34">
        <f t="shared" si="10"/>
        <v>6.1498917837025004</v>
      </c>
      <c r="P34" t="s">
        <v>13</v>
      </c>
    </row>
    <row r="35" spans="10:16" x14ac:dyDescent="0.25">
      <c r="J35">
        <v>2500</v>
      </c>
      <c r="K35">
        <v>7.8240460108562919</v>
      </c>
      <c r="L35">
        <v>1180</v>
      </c>
      <c r="M35">
        <f t="shared" si="10"/>
        <v>7.0732697174597101</v>
      </c>
      <c r="N35">
        <f t="shared" si="11"/>
        <v>605.66666666666663</v>
      </c>
      <c r="O35">
        <f t="shared" si="10"/>
        <v>6.4063297797280612</v>
      </c>
    </row>
    <row r="36" spans="10:16" x14ac:dyDescent="0.25">
      <c r="J36">
        <v>10000</v>
      </c>
      <c r="K36">
        <v>9.2103403719761836</v>
      </c>
      <c r="L36">
        <v>1206</v>
      </c>
      <c r="M36">
        <f t="shared" si="10"/>
        <v>7.0950643772871311</v>
      </c>
      <c r="N36">
        <f t="shared" si="11"/>
        <v>631.66666666666663</v>
      </c>
      <c r="O36">
        <f t="shared" si="10"/>
        <v>6.4483618288484168</v>
      </c>
    </row>
    <row r="37" spans="10:16" x14ac:dyDescent="0.25">
      <c r="J37">
        <v>40000</v>
      </c>
      <c r="K37">
        <v>10.596634733096073</v>
      </c>
      <c r="L37">
        <v>1244.3333333333333</v>
      </c>
      <c r="M37">
        <f t="shared" si="10"/>
        <v>7.1263551902464739</v>
      </c>
      <c r="N37">
        <f t="shared" si="11"/>
        <v>669.99999999999989</v>
      </c>
      <c r="O37">
        <f t="shared" si="10"/>
        <v>6.5072777123850116</v>
      </c>
    </row>
    <row r="38" spans="10:16" x14ac:dyDescent="0.25">
      <c r="J38">
        <v>200000</v>
      </c>
      <c r="K38">
        <v>12.206072645530174</v>
      </c>
      <c r="L38">
        <v>1479.6666666666667</v>
      </c>
      <c r="M38">
        <f t="shared" si="10"/>
        <v>7.2995721161659253</v>
      </c>
      <c r="N38">
        <f t="shared" si="11"/>
        <v>905.33333333333337</v>
      </c>
      <c r="O38">
        <f t="shared" si="10"/>
        <v>6.8083032000104771</v>
      </c>
    </row>
    <row r="55" spans="10:15" x14ac:dyDescent="0.25">
      <c r="K55" t="s">
        <v>64</v>
      </c>
      <c r="M55" t="s">
        <v>67</v>
      </c>
    </row>
    <row r="56" spans="10:15" x14ac:dyDescent="0.25">
      <c r="J56">
        <v>1</v>
      </c>
      <c r="K56">
        <f>LN(J56)</f>
        <v>0</v>
      </c>
      <c r="L56" s="21">
        <v>558.33333333333337</v>
      </c>
      <c r="M56">
        <f>LN(L56:L61)</f>
        <v>6.3249561555910576</v>
      </c>
    </row>
    <row r="57" spans="10:15" x14ac:dyDescent="0.25">
      <c r="J57">
        <v>625</v>
      </c>
      <c r="K57">
        <v>6.4377516497364011</v>
      </c>
      <c r="L57" s="21">
        <v>1315</v>
      </c>
      <c r="M57">
        <f t="shared" ref="M57:M61" si="12">LN(L57:L62)</f>
        <v>7.1815919446118652</v>
      </c>
    </row>
    <row r="58" spans="10:15" x14ac:dyDescent="0.25">
      <c r="J58">
        <v>2500</v>
      </c>
      <c r="K58">
        <v>7.8240460108562919</v>
      </c>
      <c r="L58" s="21">
        <v>1328.6666666666667</v>
      </c>
      <c r="M58">
        <f t="shared" si="12"/>
        <v>7.1919312121046302</v>
      </c>
    </row>
    <row r="59" spans="10:15" x14ac:dyDescent="0.25">
      <c r="J59">
        <v>10000</v>
      </c>
      <c r="K59">
        <v>9.2103403719761836</v>
      </c>
      <c r="L59" s="21">
        <v>1345</v>
      </c>
      <c r="M59">
        <f t="shared" si="12"/>
        <v>7.2041492920359396</v>
      </c>
    </row>
    <row r="60" spans="10:15" x14ac:dyDescent="0.25">
      <c r="J60">
        <v>40000</v>
      </c>
      <c r="K60">
        <v>10.596634733096073</v>
      </c>
      <c r="L60" s="21">
        <v>1357</v>
      </c>
      <c r="M60">
        <f t="shared" si="12"/>
        <v>7.2130316598348694</v>
      </c>
    </row>
    <row r="61" spans="10:15" x14ac:dyDescent="0.25">
      <c r="J61">
        <v>200000</v>
      </c>
      <c r="K61">
        <v>12.206072645530174</v>
      </c>
      <c r="L61" s="21">
        <v>1414.3333333333333</v>
      </c>
      <c r="M61">
        <f t="shared" si="12"/>
        <v>7.2544135565342147</v>
      </c>
    </row>
    <row r="64" spans="10:15" x14ac:dyDescent="0.25">
      <c r="K64" t="s">
        <v>64</v>
      </c>
      <c r="M64" t="s">
        <v>67</v>
      </c>
      <c r="N64" t="s">
        <v>68</v>
      </c>
      <c r="O64" t="s">
        <v>67</v>
      </c>
    </row>
    <row r="65" spans="10:15" x14ac:dyDescent="0.25">
      <c r="J65">
        <v>1</v>
      </c>
      <c r="K65">
        <f>LN(J65)</f>
        <v>0</v>
      </c>
      <c r="L65" s="21">
        <v>520</v>
      </c>
      <c r="M65">
        <f>LN(L65:L70)</f>
        <v>6.253828811575473</v>
      </c>
      <c r="N65">
        <f>L65-$L$65</f>
        <v>0</v>
      </c>
      <c r="O65" t="e">
        <f>LN(N65:N70)</f>
        <v>#NUM!</v>
      </c>
    </row>
    <row r="66" spans="10:15" x14ac:dyDescent="0.25">
      <c r="J66">
        <v>625</v>
      </c>
      <c r="K66">
        <v>6.4377516497364011</v>
      </c>
      <c r="L66" s="21">
        <v>1176</v>
      </c>
      <c r="M66">
        <f t="shared" ref="M66:M70" si="13">LN(L66:L71)</f>
        <v>7.0698741284585722</v>
      </c>
      <c r="N66">
        <f t="shared" ref="N66:N70" si="14">L66-$L$65</f>
        <v>656</v>
      </c>
      <c r="O66">
        <f t="shared" ref="O66" si="15">LN(N66:N71)</f>
        <v>6.4861607889440887</v>
      </c>
    </row>
    <row r="67" spans="10:15" x14ac:dyDescent="0.25">
      <c r="J67">
        <v>2500</v>
      </c>
      <c r="K67">
        <v>7.8240460108562919</v>
      </c>
      <c r="L67" s="21">
        <v>1296</v>
      </c>
      <c r="M67">
        <f t="shared" si="13"/>
        <v>7.1670378769122198</v>
      </c>
      <c r="N67">
        <f t="shared" si="14"/>
        <v>776</v>
      </c>
      <c r="O67">
        <f t="shared" ref="O67" si="16">LN(N67:N72)</f>
        <v>6.654152520183219</v>
      </c>
    </row>
    <row r="68" spans="10:15" x14ac:dyDescent="0.25">
      <c r="J68">
        <v>10000</v>
      </c>
      <c r="K68">
        <v>9.2103403719761836</v>
      </c>
      <c r="L68" s="21">
        <v>1379.3333333333333</v>
      </c>
      <c r="M68">
        <f t="shared" si="13"/>
        <v>7.229355569637379</v>
      </c>
      <c r="N68">
        <f t="shared" si="14"/>
        <v>859.33333333333326</v>
      </c>
      <c r="O68">
        <f t="shared" ref="O68" si="17">LN(N68:N73)</f>
        <v>6.7561568948310233</v>
      </c>
    </row>
    <row r="69" spans="10:15" x14ac:dyDescent="0.25">
      <c r="J69">
        <v>40000</v>
      </c>
      <c r="K69">
        <v>10.596634733096073</v>
      </c>
      <c r="L69" s="21">
        <v>1577.3333333333333</v>
      </c>
      <c r="M69">
        <f t="shared" si="13"/>
        <v>7.3634909364301677</v>
      </c>
      <c r="N69">
        <f t="shared" si="14"/>
        <v>1057.3333333333333</v>
      </c>
      <c r="O69">
        <f t="shared" ref="O69" si="18">LN(N69:N74)</f>
        <v>6.9635052940866284</v>
      </c>
    </row>
    <row r="70" spans="10:15" x14ac:dyDescent="0.25">
      <c r="J70">
        <v>200000</v>
      </c>
      <c r="K70">
        <v>12.206072645530174</v>
      </c>
      <c r="L70" s="21">
        <v>1583.6666666666667</v>
      </c>
      <c r="M70">
        <f t="shared" si="13"/>
        <v>7.3674981125188115</v>
      </c>
      <c r="N70">
        <f t="shared" si="14"/>
        <v>1063.6666666666667</v>
      </c>
      <c r="O70">
        <f t="shared" ref="O70" si="19">LN(N70:N75)</f>
        <v>6.969477337610134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2"/>
  <sheetViews>
    <sheetView workbookViewId="0">
      <selection activeCell="D4" sqref="D4:D12"/>
    </sheetView>
  </sheetViews>
  <sheetFormatPr baseColWidth="10" defaultRowHeight="15.75" x14ac:dyDescent="0.25"/>
  <sheetData>
    <row r="3" spans="2:4" x14ac:dyDescent="0.25">
      <c r="B3" s="21" t="s">
        <v>60</v>
      </c>
      <c r="C3" s="21" t="s">
        <v>14</v>
      </c>
      <c r="D3" t="s">
        <v>64</v>
      </c>
    </row>
    <row r="4" spans="2:4" x14ac:dyDescent="0.25">
      <c r="B4" s="21">
        <v>0</v>
      </c>
      <c r="C4" s="63">
        <v>727</v>
      </c>
      <c r="D4">
        <f>LN(C4)</f>
        <v>6.5889264775335192</v>
      </c>
    </row>
    <row r="5" spans="2:4" x14ac:dyDescent="0.25">
      <c r="B5" s="21">
        <v>1</v>
      </c>
      <c r="C5" s="60">
        <v>938</v>
      </c>
      <c r="D5">
        <f t="shared" ref="D5:D12" si="0">LN(C5)</f>
        <v>6.8437499490062246</v>
      </c>
    </row>
    <row r="6" spans="2:4" x14ac:dyDescent="0.25">
      <c r="B6" s="21">
        <v>5</v>
      </c>
      <c r="C6" s="60">
        <v>1050</v>
      </c>
      <c r="D6">
        <f t="shared" si="0"/>
        <v>6.956545443151569</v>
      </c>
    </row>
    <row r="7" spans="2:4" x14ac:dyDescent="0.25">
      <c r="B7" s="21">
        <v>10</v>
      </c>
      <c r="C7" s="61">
        <v>1142</v>
      </c>
      <c r="D7">
        <f t="shared" si="0"/>
        <v>7.0405363902159559</v>
      </c>
    </row>
    <row r="8" spans="2:4" x14ac:dyDescent="0.25">
      <c r="B8" s="21">
        <v>15</v>
      </c>
      <c r="C8" s="9">
        <v>1205</v>
      </c>
      <c r="D8">
        <f t="shared" si="0"/>
        <v>7.0942348459247553</v>
      </c>
    </row>
    <row r="9" spans="2:4" x14ac:dyDescent="0.25">
      <c r="B9" s="21">
        <v>20</v>
      </c>
      <c r="C9" s="62">
        <v>1368</v>
      </c>
      <c r="D9">
        <f t="shared" si="0"/>
        <v>7.2211050981824956</v>
      </c>
    </row>
    <row r="10" spans="2:4" x14ac:dyDescent="0.25">
      <c r="B10" s="21">
        <v>25</v>
      </c>
      <c r="C10" s="6">
        <v>1394</v>
      </c>
      <c r="D10">
        <f t="shared" si="0"/>
        <v>7.2399325913204695</v>
      </c>
    </row>
    <row r="11" spans="2:4" x14ac:dyDescent="0.25">
      <c r="B11" s="21">
        <v>30</v>
      </c>
      <c r="C11" s="6">
        <v>1440</v>
      </c>
      <c r="D11">
        <f t="shared" si="0"/>
        <v>7.2723983925700466</v>
      </c>
    </row>
    <row r="12" spans="2:4" x14ac:dyDescent="0.25">
      <c r="B12" s="21" t="s">
        <v>6</v>
      </c>
      <c r="C12" s="63">
        <v>727</v>
      </c>
      <c r="D12">
        <f t="shared" si="0"/>
        <v>6.5889264775335192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topLeftCell="A28" workbookViewId="0">
      <selection activeCell="B50" sqref="B50"/>
    </sheetView>
  </sheetViews>
  <sheetFormatPr baseColWidth="10" defaultColWidth="8.875" defaultRowHeight="12.75" x14ac:dyDescent="0.2"/>
  <cols>
    <col min="1" max="1" width="20.625" style="32" customWidth="1"/>
    <col min="2" max="2" width="12.625" style="32" customWidth="1"/>
    <col min="3" max="16384" width="8.875" style="32"/>
  </cols>
  <sheetData>
    <row r="2" spans="1:2" x14ac:dyDescent="0.2">
      <c r="A2" s="32" t="s">
        <v>17</v>
      </c>
      <c r="B2" s="32" t="s">
        <v>18</v>
      </c>
    </row>
    <row r="4" spans="1:2" x14ac:dyDescent="0.2">
      <c r="A4" s="32" t="s">
        <v>19</v>
      </c>
      <c r="B4" s="32" t="s">
        <v>20</v>
      </c>
    </row>
    <row r="5" spans="1:2" x14ac:dyDescent="0.2">
      <c r="A5" s="32" t="s">
        <v>21</v>
      </c>
    </row>
    <row r="6" spans="1:2" x14ac:dyDescent="0.2">
      <c r="A6" s="32" t="s">
        <v>22</v>
      </c>
      <c r="B6" s="32" t="s">
        <v>23</v>
      </c>
    </row>
    <row r="7" spans="1:2" x14ac:dyDescent="0.2">
      <c r="A7" s="32" t="s">
        <v>24</v>
      </c>
      <c r="B7" s="33">
        <v>43914</v>
      </c>
    </row>
    <row r="8" spans="1:2" x14ac:dyDescent="0.2">
      <c r="A8" s="32" t="s">
        <v>25</v>
      </c>
      <c r="B8" s="34">
        <v>0.664525462962963</v>
      </c>
    </row>
    <row r="9" spans="1:2" x14ac:dyDescent="0.2">
      <c r="A9" s="32" t="s">
        <v>26</v>
      </c>
      <c r="B9" s="32" t="s">
        <v>27</v>
      </c>
    </row>
    <row r="10" spans="1:2" x14ac:dyDescent="0.2">
      <c r="A10" s="32" t="s">
        <v>28</v>
      </c>
      <c r="B10" s="32">
        <v>201449</v>
      </c>
    </row>
    <row r="11" spans="1:2" x14ac:dyDescent="0.2">
      <c r="A11" s="32" t="s">
        <v>29</v>
      </c>
      <c r="B11" s="32" t="s">
        <v>30</v>
      </c>
    </row>
    <row r="13" spans="1:2" x14ac:dyDescent="0.2">
      <c r="A13" s="35" t="s">
        <v>31</v>
      </c>
      <c r="B13" s="36"/>
    </row>
    <row r="14" spans="1:2" x14ac:dyDescent="0.2">
      <c r="A14" s="32" t="s">
        <v>32</v>
      </c>
      <c r="B14" s="32" t="s">
        <v>33</v>
      </c>
    </row>
    <row r="15" spans="1:2" x14ac:dyDescent="0.2">
      <c r="A15" s="32" t="s">
        <v>34</v>
      </c>
      <c r="B15" s="32" t="s">
        <v>35</v>
      </c>
    </row>
    <row r="16" spans="1:2" x14ac:dyDescent="0.2">
      <c r="A16" s="32" t="s">
        <v>36</v>
      </c>
      <c r="B16" s="32" t="s">
        <v>37</v>
      </c>
    </row>
    <row r="17" spans="1:15" x14ac:dyDescent="0.2">
      <c r="B17" s="32" t="s">
        <v>38</v>
      </c>
    </row>
    <row r="18" spans="1:15" x14ac:dyDescent="0.2">
      <c r="B18" s="32" t="s">
        <v>39</v>
      </c>
    </row>
    <row r="19" spans="1:15" x14ac:dyDescent="0.2">
      <c r="B19" s="32" t="s">
        <v>40</v>
      </c>
    </row>
    <row r="20" spans="1:15" x14ac:dyDescent="0.2">
      <c r="B20" s="32" t="s">
        <v>41</v>
      </c>
    </row>
    <row r="21" spans="1:15" x14ac:dyDescent="0.2">
      <c r="B21" s="32" t="s">
        <v>42</v>
      </c>
    </row>
    <row r="22" spans="1:15" x14ac:dyDescent="0.2">
      <c r="B22" s="32" t="s">
        <v>40</v>
      </c>
    </row>
    <row r="23" spans="1:15" x14ac:dyDescent="0.2">
      <c r="B23" s="32" t="s">
        <v>43</v>
      </c>
    </row>
    <row r="24" spans="1:15" x14ac:dyDescent="0.2">
      <c r="B24" s="32" t="s">
        <v>44</v>
      </c>
    </row>
    <row r="25" spans="1:15" x14ac:dyDescent="0.2">
      <c r="B25" s="32" t="s">
        <v>45</v>
      </c>
    </row>
    <row r="27" spans="1:15" x14ac:dyDescent="0.2">
      <c r="A27" s="35" t="s">
        <v>46</v>
      </c>
      <c r="B27" s="36"/>
    </row>
    <row r="28" spans="1:15" x14ac:dyDescent="0.2">
      <c r="A28" s="32" t="s">
        <v>47</v>
      </c>
      <c r="B28" s="32">
        <v>24.6</v>
      </c>
    </row>
    <row r="29" spans="1:15" x14ac:dyDescent="0.2">
      <c r="A29" s="32" t="s">
        <v>47</v>
      </c>
      <c r="B29" s="32">
        <v>24.6</v>
      </c>
    </row>
    <row r="31" spans="1:15" x14ac:dyDescent="0.2">
      <c r="B31" s="37"/>
      <c r="C31" s="38">
        <v>1</v>
      </c>
      <c r="D31" s="38">
        <v>2</v>
      </c>
      <c r="E31" s="38">
        <v>3</v>
      </c>
      <c r="F31" s="38">
        <v>4</v>
      </c>
      <c r="G31" s="38">
        <v>5</v>
      </c>
      <c r="H31" s="38">
        <v>6</v>
      </c>
      <c r="I31" s="38">
        <v>7</v>
      </c>
      <c r="J31" s="38">
        <v>8</v>
      </c>
      <c r="K31" s="38">
        <v>9</v>
      </c>
      <c r="L31" s="38">
        <v>10</v>
      </c>
      <c r="M31" s="38">
        <v>11</v>
      </c>
      <c r="N31" s="38">
        <v>12</v>
      </c>
    </row>
    <row r="32" spans="1:15" x14ac:dyDescent="0.2">
      <c r="A32" s="32" t="s">
        <v>0</v>
      </c>
      <c r="B32" s="67" t="s">
        <v>48</v>
      </c>
      <c r="C32" s="39">
        <v>66</v>
      </c>
      <c r="D32" s="40">
        <v>53</v>
      </c>
      <c r="E32" s="40">
        <v>54</v>
      </c>
      <c r="F32" s="40">
        <v>53</v>
      </c>
      <c r="G32" s="41">
        <v>45</v>
      </c>
      <c r="H32" s="42">
        <v>21</v>
      </c>
      <c r="I32" s="43"/>
      <c r="J32" s="43"/>
      <c r="K32" s="43"/>
      <c r="L32" s="43"/>
      <c r="M32" s="43"/>
      <c r="N32" s="43"/>
      <c r="O32" s="44" t="s">
        <v>49</v>
      </c>
    </row>
    <row r="33" spans="1:15" ht="18" x14ac:dyDescent="0.2">
      <c r="B33" s="68"/>
      <c r="C33" s="45">
        <v>1457</v>
      </c>
      <c r="D33" s="46">
        <v>1191</v>
      </c>
      <c r="E33" s="47">
        <v>1227</v>
      </c>
      <c r="F33" s="46">
        <v>1196</v>
      </c>
      <c r="G33" s="48">
        <v>1029</v>
      </c>
      <c r="H33" s="49">
        <v>558</v>
      </c>
      <c r="I33" s="50"/>
      <c r="J33" s="50"/>
      <c r="K33" s="50"/>
      <c r="L33" s="50"/>
      <c r="M33" s="50"/>
      <c r="N33" s="50"/>
      <c r="O33" s="44" t="s">
        <v>50</v>
      </c>
    </row>
    <row r="34" spans="1:15" x14ac:dyDescent="0.2">
      <c r="B34" s="67" t="s">
        <v>51</v>
      </c>
      <c r="C34" s="51">
        <v>74</v>
      </c>
      <c r="D34" s="52">
        <v>61</v>
      </c>
      <c r="E34" s="53">
        <v>56</v>
      </c>
      <c r="F34" s="53">
        <v>55</v>
      </c>
      <c r="G34" s="41">
        <v>48</v>
      </c>
      <c r="H34" s="42">
        <v>24</v>
      </c>
      <c r="I34" s="43"/>
      <c r="J34" s="43"/>
      <c r="K34" s="43"/>
      <c r="L34" s="43"/>
      <c r="M34" s="43"/>
      <c r="N34" s="43"/>
      <c r="O34" s="44" t="s">
        <v>49</v>
      </c>
    </row>
    <row r="35" spans="1:15" ht="18" x14ac:dyDescent="0.2">
      <c r="B35" s="68"/>
      <c r="C35" s="45">
        <v>1512</v>
      </c>
      <c r="D35" s="47">
        <v>1301</v>
      </c>
      <c r="E35" s="46">
        <v>1178</v>
      </c>
      <c r="F35" s="46">
        <v>1166</v>
      </c>
      <c r="G35" s="48">
        <v>1041</v>
      </c>
      <c r="H35" s="49">
        <v>589</v>
      </c>
      <c r="I35" s="50"/>
      <c r="J35" s="50"/>
      <c r="K35" s="50"/>
      <c r="L35" s="50"/>
      <c r="M35" s="50"/>
      <c r="N35" s="50"/>
      <c r="O35" s="44" t="s">
        <v>50</v>
      </c>
    </row>
    <row r="36" spans="1:15" x14ac:dyDescent="0.2">
      <c r="B36" s="67" t="s">
        <v>52</v>
      </c>
      <c r="C36" s="51">
        <v>71</v>
      </c>
      <c r="D36" s="52">
        <v>60</v>
      </c>
      <c r="E36" s="53">
        <v>59</v>
      </c>
      <c r="F36" s="53">
        <v>57</v>
      </c>
      <c r="G36" s="40">
        <v>51</v>
      </c>
      <c r="H36" s="54">
        <v>27</v>
      </c>
      <c r="I36" s="43"/>
      <c r="J36" s="43"/>
      <c r="K36" s="43"/>
      <c r="L36" s="43"/>
      <c r="M36" s="43"/>
      <c r="N36" s="43"/>
      <c r="O36" s="44" t="s">
        <v>49</v>
      </c>
    </row>
    <row r="37" spans="1:15" ht="18" x14ac:dyDescent="0.2">
      <c r="B37" s="68"/>
      <c r="C37" s="45">
        <v>1470</v>
      </c>
      <c r="D37" s="47">
        <v>1241</v>
      </c>
      <c r="E37" s="46">
        <v>1213</v>
      </c>
      <c r="F37" s="46">
        <v>1178</v>
      </c>
      <c r="G37" s="48">
        <v>1059</v>
      </c>
      <c r="H37" s="49">
        <v>576</v>
      </c>
      <c r="I37" s="50"/>
      <c r="J37" s="50"/>
      <c r="K37" s="50"/>
      <c r="L37" s="50"/>
      <c r="M37" s="50"/>
      <c r="N37" s="50"/>
      <c r="O37" s="44" t="s">
        <v>50</v>
      </c>
    </row>
    <row r="38" spans="1:15" x14ac:dyDescent="0.2">
      <c r="A38" s="32" t="s">
        <v>12</v>
      </c>
      <c r="B38" s="67" t="s">
        <v>15</v>
      </c>
      <c r="C38" s="39">
        <v>68</v>
      </c>
      <c r="D38" s="39">
        <v>69</v>
      </c>
      <c r="E38" s="39">
        <v>65</v>
      </c>
      <c r="F38" s="39">
        <v>67</v>
      </c>
      <c r="G38" s="39">
        <v>66</v>
      </c>
      <c r="H38" s="42">
        <v>23</v>
      </c>
      <c r="I38" s="43"/>
      <c r="J38" s="43"/>
      <c r="K38" s="43"/>
      <c r="L38" s="43"/>
      <c r="M38" s="43"/>
      <c r="N38" s="43"/>
      <c r="O38" s="44" t="s">
        <v>49</v>
      </c>
    </row>
    <row r="39" spans="1:15" ht="18" x14ac:dyDescent="0.2">
      <c r="B39" s="68"/>
      <c r="C39" s="55">
        <v>1370</v>
      </c>
      <c r="D39" s="55">
        <v>1369</v>
      </c>
      <c r="E39" s="55">
        <v>1317</v>
      </c>
      <c r="F39" s="55">
        <v>1360</v>
      </c>
      <c r="G39" s="55">
        <v>1335</v>
      </c>
      <c r="H39" s="49">
        <v>551</v>
      </c>
      <c r="I39" s="50"/>
      <c r="J39" s="50"/>
      <c r="K39" s="50"/>
      <c r="L39" s="50"/>
      <c r="M39" s="50"/>
      <c r="N39" s="50"/>
      <c r="O39" s="44" t="s">
        <v>50</v>
      </c>
    </row>
    <row r="40" spans="1:15" x14ac:dyDescent="0.2">
      <c r="B40" s="67" t="s">
        <v>53</v>
      </c>
      <c r="C40" s="51">
        <v>71</v>
      </c>
      <c r="D40" s="39">
        <v>69</v>
      </c>
      <c r="E40" s="39">
        <v>68</v>
      </c>
      <c r="F40" s="39">
        <v>66</v>
      </c>
      <c r="G40" s="39">
        <v>66</v>
      </c>
      <c r="H40" s="42">
        <v>24</v>
      </c>
      <c r="I40" s="43"/>
      <c r="J40" s="43"/>
      <c r="K40" s="43"/>
      <c r="L40" s="43"/>
      <c r="M40" s="43"/>
      <c r="N40" s="43"/>
      <c r="O40" s="44" t="s">
        <v>49</v>
      </c>
    </row>
    <row r="41" spans="1:15" ht="18" x14ac:dyDescent="0.2">
      <c r="B41" s="68"/>
      <c r="C41" s="45">
        <v>1445</v>
      </c>
      <c r="D41" s="55">
        <v>1376</v>
      </c>
      <c r="E41" s="55">
        <v>1362</v>
      </c>
      <c r="F41" s="55">
        <v>1327</v>
      </c>
      <c r="G41" s="55">
        <v>1338</v>
      </c>
      <c r="H41" s="56">
        <v>564</v>
      </c>
      <c r="I41" s="50"/>
      <c r="J41" s="50"/>
      <c r="K41" s="50"/>
      <c r="L41" s="50"/>
      <c r="M41" s="50"/>
      <c r="N41" s="50"/>
      <c r="O41" s="44" t="s">
        <v>50</v>
      </c>
    </row>
    <row r="42" spans="1:15" x14ac:dyDescent="0.2">
      <c r="B42" s="67" t="s">
        <v>54</v>
      </c>
      <c r="C42" s="51">
        <v>72</v>
      </c>
      <c r="D42" s="39">
        <v>67</v>
      </c>
      <c r="E42" s="39">
        <v>68</v>
      </c>
      <c r="F42" s="39">
        <v>65</v>
      </c>
      <c r="G42" s="39">
        <v>65</v>
      </c>
      <c r="H42" s="42">
        <v>24</v>
      </c>
      <c r="I42" s="43"/>
      <c r="J42" s="43"/>
      <c r="K42" s="43"/>
      <c r="L42" s="43"/>
      <c r="M42" s="43"/>
      <c r="N42" s="43"/>
      <c r="O42" s="44" t="s">
        <v>49</v>
      </c>
    </row>
    <row r="43" spans="1:15" ht="18" x14ac:dyDescent="0.2">
      <c r="B43" s="68"/>
      <c r="C43" s="45">
        <v>1428</v>
      </c>
      <c r="D43" s="55">
        <v>1326</v>
      </c>
      <c r="E43" s="55">
        <v>1356</v>
      </c>
      <c r="F43" s="47">
        <v>1299</v>
      </c>
      <c r="G43" s="47">
        <v>1272</v>
      </c>
      <c r="H43" s="56">
        <v>560</v>
      </c>
      <c r="I43" s="50"/>
      <c r="J43" s="50"/>
      <c r="K43" s="50"/>
      <c r="L43" s="50"/>
      <c r="M43" s="50"/>
      <c r="N43" s="50"/>
      <c r="O43" s="44" t="s">
        <v>50</v>
      </c>
    </row>
    <row r="44" spans="1:15" x14ac:dyDescent="0.2">
      <c r="B44" s="67" t="s">
        <v>55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4" t="s">
        <v>49</v>
      </c>
    </row>
    <row r="45" spans="1:15" ht="18" x14ac:dyDescent="0.2">
      <c r="B45" s="68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44" t="s">
        <v>50</v>
      </c>
    </row>
    <row r="46" spans="1:15" x14ac:dyDescent="0.2">
      <c r="B46" s="67" t="s">
        <v>56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4" t="s">
        <v>49</v>
      </c>
    </row>
    <row r="47" spans="1:15" ht="18" x14ac:dyDescent="0.2">
      <c r="B47" s="68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44" t="s">
        <v>50</v>
      </c>
    </row>
  </sheetData>
  <mergeCells count="8">
    <mergeCell ref="B44:B45"/>
    <mergeCell ref="B46:B47"/>
    <mergeCell ref="B32:B33"/>
    <mergeCell ref="B34:B35"/>
    <mergeCell ref="B36:B37"/>
    <mergeCell ref="B38:B39"/>
    <mergeCell ref="B40:B41"/>
    <mergeCell ref="B42:B43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topLeftCell="A19" workbookViewId="0">
      <selection activeCell="D49" sqref="D49"/>
    </sheetView>
  </sheetViews>
  <sheetFormatPr baseColWidth="10" defaultColWidth="8.875" defaultRowHeight="12.75" x14ac:dyDescent="0.2"/>
  <cols>
    <col min="1" max="1" width="20.625" style="32" customWidth="1"/>
    <col min="2" max="2" width="12.625" style="32" customWidth="1"/>
    <col min="3" max="16384" width="8.875" style="32"/>
  </cols>
  <sheetData>
    <row r="2" spans="1:2" x14ac:dyDescent="0.2">
      <c r="A2" s="32" t="s">
        <v>17</v>
      </c>
      <c r="B2" s="32" t="s">
        <v>18</v>
      </c>
    </row>
    <row r="4" spans="1:2" x14ac:dyDescent="0.2">
      <c r="A4" s="32" t="s">
        <v>19</v>
      </c>
      <c r="B4" s="32" t="s">
        <v>57</v>
      </c>
    </row>
    <row r="5" spans="1:2" x14ac:dyDescent="0.2">
      <c r="A5" s="32" t="s">
        <v>21</v>
      </c>
    </row>
    <row r="6" spans="1:2" x14ac:dyDescent="0.2">
      <c r="A6" s="32" t="s">
        <v>22</v>
      </c>
      <c r="B6" s="32" t="s">
        <v>23</v>
      </c>
    </row>
    <row r="7" spans="1:2" x14ac:dyDescent="0.2">
      <c r="A7" s="32" t="s">
        <v>24</v>
      </c>
      <c r="B7" s="33">
        <v>43914</v>
      </c>
    </row>
    <row r="8" spans="1:2" x14ac:dyDescent="0.2">
      <c r="A8" s="32" t="s">
        <v>25</v>
      </c>
      <c r="B8" s="34">
        <v>0.56854166666666661</v>
      </c>
    </row>
    <row r="9" spans="1:2" x14ac:dyDescent="0.2">
      <c r="A9" s="32" t="s">
        <v>26</v>
      </c>
      <c r="B9" s="32" t="s">
        <v>27</v>
      </c>
    </row>
    <row r="10" spans="1:2" x14ac:dyDescent="0.2">
      <c r="A10" s="32" t="s">
        <v>28</v>
      </c>
      <c r="B10" s="32">
        <v>201449</v>
      </c>
    </row>
    <row r="11" spans="1:2" x14ac:dyDescent="0.2">
      <c r="A11" s="32" t="s">
        <v>29</v>
      </c>
      <c r="B11" s="32" t="s">
        <v>30</v>
      </c>
    </row>
    <row r="13" spans="1:2" x14ac:dyDescent="0.2">
      <c r="A13" s="35" t="s">
        <v>31</v>
      </c>
      <c r="B13" s="36"/>
    </row>
    <row r="14" spans="1:2" x14ac:dyDescent="0.2">
      <c r="A14" s="32" t="s">
        <v>32</v>
      </c>
      <c r="B14" s="32" t="s">
        <v>33</v>
      </c>
    </row>
    <row r="15" spans="1:2" x14ac:dyDescent="0.2">
      <c r="A15" s="32" t="s">
        <v>34</v>
      </c>
      <c r="B15" s="32" t="s">
        <v>58</v>
      </c>
    </row>
    <row r="16" spans="1:2" x14ac:dyDescent="0.2">
      <c r="A16" s="32" t="s">
        <v>36</v>
      </c>
      <c r="B16" s="32" t="s">
        <v>37</v>
      </c>
    </row>
    <row r="17" spans="1:15" x14ac:dyDescent="0.2">
      <c r="B17" s="32" t="s">
        <v>59</v>
      </c>
    </row>
    <row r="18" spans="1:15" x14ac:dyDescent="0.2">
      <c r="B18" s="32" t="s">
        <v>39</v>
      </c>
    </row>
    <row r="19" spans="1:15" x14ac:dyDescent="0.2">
      <c r="B19" s="32" t="s">
        <v>40</v>
      </c>
    </row>
    <row r="20" spans="1:15" x14ac:dyDescent="0.2">
      <c r="B20" s="32" t="s">
        <v>41</v>
      </c>
    </row>
    <row r="21" spans="1:15" x14ac:dyDescent="0.2">
      <c r="B21" s="32" t="s">
        <v>42</v>
      </c>
    </row>
    <row r="22" spans="1:15" x14ac:dyDescent="0.2">
      <c r="B22" s="32" t="s">
        <v>40</v>
      </c>
    </row>
    <row r="23" spans="1:15" x14ac:dyDescent="0.2">
      <c r="B23" s="32" t="s">
        <v>43</v>
      </c>
    </row>
    <row r="24" spans="1:15" x14ac:dyDescent="0.2">
      <c r="B24" s="32" t="s">
        <v>44</v>
      </c>
    </row>
    <row r="25" spans="1:15" x14ac:dyDescent="0.2">
      <c r="B25" s="32" t="s">
        <v>45</v>
      </c>
    </row>
    <row r="27" spans="1:15" x14ac:dyDescent="0.2">
      <c r="A27" s="35" t="s">
        <v>46</v>
      </c>
      <c r="B27" s="36"/>
    </row>
    <row r="28" spans="1:15" x14ac:dyDescent="0.2">
      <c r="A28" s="32" t="s">
        <v>47</v>
      </c>
      <c r="B28" s="32">
        <v>24.8</v>
      </c>
    </row>
    <row r="29" spans="1:15" x14ac:dyDescent="0.2">
      <c r="A29" s="32" t="s">
        <v>47</v>
      </c>
      <c r="B29" s="32">
        <v>24.8</v>
      </c>
    </row>
    <row r="31" spans="1:15" x14ac:dyDescent="0.2">
      <c r="B31" s="37"/>
      <c r="C31" s="38">
        <v>1</v>
      </c>
      <c r="D31" s="38">
        <v>2</v>
      </c>
      <c r="E31" s="38">
        <v>3</v>
      </c>
      <c r="F31" s="38">
        <v>4</v>
      </c>
      <c r="G31" s="38">
        <v>5</v>
      </c>
      <c r="H31" s="38">
        <v>6</v>
      </c>
      <c r="I31" s="38">
        <v>7</v>
      </c>
      <c r="J31" s="38">
        <v>8</v>
      </c>
      <c r="K31" s="38">
        <v>9</v>
      </c>
      <c r="L31" s="38">
        <v>10</v>
      </c>
      <c r="M31" s="38">
        <v>11</v>
      </c>
      <c r="N31" s="38">
        <v>12</v>
      </c>
    </row>
    <row r="32" spans="1:15" x14ac:dyDescent="0.2">
      <c r="B32" s="67" t="s">
        <v>48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4" t="s">
        <v>49</v>
      </c>
    </row>
    <row r="33" spans="2:15" ht="18" x14ac:dyDescent="0.2">
      <c r="B33" s="68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44" t="s">
        <v>50</v>
      </c>
    </row>
    <row r="34" spans="2:15" x14ac:dyDescent="0.2">
      <c r="B34" s="67" t="s">
        <v>51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4" t="s">
        <v>49</v>
      </c>
    </row>
    <row r="35" spans="2:15" ht="18" x14ac:dyDescent="0.2">
      <c r="B35" s="68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44" t="s">
        <v>50</v>
      </c>
    </row>
    <row r="36" spans="2:15" x14ac:dyDescent="0.2">
      <c r="B36" s="67" t="s">
        <v>52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 t="s">
        <v>49</v>
      </c>
    </row>
    <row r="37" spans="2:15" ht="18" x14ac:dyDescent="0.2">
      <c r="B37" s="68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44" t="s">
        <v>50</v>
      </c>
    </row>
    <row r="38" spans="2:15" x14ac:dyDescent="0.2">
      <c r="B38" s="67" t="s">
        <v>15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4" t="s">
        <v>49</v>
      </c>
    </row>
    <row r="39" spans="2:15" ht="18" x14ac:dyDescent="0.2">
      <c r="B39" s="68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44" t="s">
        <v>50</v>
      </c>
    </row>
    <row r="40" spans="2:15" x14ac:dyDescent="0.2">
      <c r="B40" s="67" t="s">
        <v>53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4" t="s">
        <v>49</v>
      </c>
    </row>
    <row r="41" spans="2:15" ht="18" x14ac:dyDescent="0.2">
      <c r="B41" s="68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44" t="s">
        <v>50</v>
      </c>
    </row>
    <row r="42" spans="2:15" x14ac:dyDescent="0.2">
      <c r="B42" s="67" t="s">
        <v>54</v>
      </c>
      <c r="C42" s="51">
        <v>73</v>
      </c>
      <c r="D42" s="39">
        <v>68</v>
      </c>
      <c r="E42" s="53">
        <v>61</v>
      </c>
      <c r="F42" s="53">
        <v>57</v>
      </c>
      <c r="G42" s="40">
        <v>53</v>
      </c>
      <c r="H42" s="42">
        <v>22</v>
      </c>
      <c r="I42" s="57"/>
      <c r="J42" s="43"/>
      <c r="K42" s="43"/>
      <c r="L42" s="43"/>
      <c r="M42" s="43"/>
      <c r="N42" s="43"/>
      <c r="O42" s="44" t="s">
        <v>49</v>
      </c>
    </row>
    <row r="43" spans="2:15" ht="18" x14ac:dyDescent="0.2">
      <c r="B43" s="68"/>
      <c r="C43" s="45">
        <v>1602</v>
      </c>
      <c r="D43" s="45">
        <v>1552</v>
      </c>
      <c r="E43" s="47">
        <v>1349</v>
      </c>
      <c r="F43" s="47">
        <v>1293</v>
      </c>
      <c r="G43" s="46">
        <v>1173</v>
      </c>
      <c r="H43" s="49">
        <v>589</v>
      </c>
      <c r="I43" s="58"/>
      <c r="J43" s="50"/>
      <c r="K43" s="50"/>
      <c r="L43" s="50"/>
      <c r="M43" s="50"/>
      <c r="N43" s="50"/>
      <c r="O43" s="44" t="s">
        <v>50</v>
      </c>
    </row>
    <row r="44" spans="2:15" x14ac:dyDescent="0.2">
      <c r="B44" s="67" t="s">
        <v>55</v>
      </c>
      <c r="C44" s="51">
        <v>78</v>
      </c>
      <c r="D44" s="51">
        <v>78</v>
      </c>
      <c r="E44" s="39">
        <v>67</v>
      </c>
      <c r="F44" s="52">
        <v>62</v>
      </c>
      <c r="G44" s="40">
        <v>54</v>
      </c>
      <c r="H44" s="42">
        <v>19</v>
      </c>
      <c r="I44" s="57"/>
      <c r="J44" s="43"/>
      <c r="K44" s="43"/>
      <c r="L44" s="43"/>
      <c r="M44" s="43"/>
      <c r="N44" s="43"/>
      <c r="O44" s="44" t="s">
        <v>49</v>
      </c>
    </row>
    <row r="45" spans="2:15" ht="18" x14ac:dyDescent="0.2">
      <c r="B45" s="68"/>
      <c r="C45" s="45">
        <v>1592</v>
      </c>
      <c r="D45" s="45">
        <v>1594</v>
      </c>
      <c r="E45" s="55">
        <v>1407</v>
      </c>
      <c r="F45" s="47">
        <v>1311</v>
      </c>
      <c r="G45" s="46">
        <v>1172</v>
      </c>
      <c r="H45" s="59">
        <v>522</v>
      </c>
      <c r="I45" s="58"/>
      <c r="J45" s="50"/>
      <c r="K45" s="50"/>
      <c r="L45" s="50"/>
      <c r="M45" s="50"/>
      <c r="N45" s="50"/>
      <c r="O45" s="44" t="s">
        <v>50</v>
      </c>
    </row>
    <row r="46" spans="2:15" x14ac:dyDescent="0.2">
      <c r="B46" s="67" t="s">
        <v>56</v>
      </c>
      <c r="C46" s="51">
        <v>78</v>
      </c>
      <c r="D46" s="51">
        <v>76</v>
      </c>
      <c r="E46" s="39">
        <v>68</v>
      </c>
      <c r="F46" s="52">
        <v>62</v>
      </c>
      <c r="G46" s="53">
        <v>57</v>
      </c>
      <c r="H46" s="42">
        <v>19</v>
      </c>
      <c r="I46" s="57"/>
      <c r="J46" s="43"/>
      <c r="K46" s="43"/>
      <c r="L46" s="43"/>
      <c r="M46" s="43"/>
      <c r="N46" s="43"/>
      <c r="O46" s="44" t="s">
        <v>49</v>
      </c>
    </row>
    <row r="47" spans="2:15" ht="18" x14ac:dyDescent="0.2">
      <c r="B47" s="68"/>
      <c r="C47" s="45">
        <v>1557</v>
      </c>
      <c r="D47" s="45">
        <v>1586</v>
      </c>
      <c r="E47" s="47">
        <v>1382</v>
      </c>
      <c r="F47" s="47">
        <v>1284</v>
      </c>
      <c r="G47" s="46">
        <v>1183</v>
      </c>
      <c r="H47" s="59">
        <v>449</v>
      </c>
      <c r="I47" s="58"/>
      <c r="J47" s="50"/>
      <c r="K47" s="50"/>
      <c r="L47" s="50"/>
      <c r="M47" s="50"/>
      <c r="N47" s="50"/>
      <c r="O47" s="44" t="s">
        <v>50</v>
      </c>
    </row>
  </sheetData>
  <mergeCells count="8">
    <mergeCell ref="B44:B45"/>
    <mergeCell ref="B46:B47"/>
    <mergeCell ref="B32:B33"/>
    <mergeCell ref="B34:B35"/>
    <mergeCell ref="B36:B37"/>
    <mergeCell ref="B38:B39"/>
    <mergeCell ref="B40:B41"/>
    <mergeCell ref="B42:B43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topLeftCell="A10" zoomScale="82" workbookViewId="0">
      <selection activeCell="J55" sqref="J55"/>
    </sheetView>
  </sheetViews>
  <sheetFormatPr baseColWidth="10" defaultColWidth="8.875" defaultRowHeight="12.75" x14ac:dyDescent="0.2"/>
  <cols>
    <col min="1" max="1" width="20.625" style="32" customWidth="1"/>
    <col min="2" max="2" width="12.625" style="32" customWidth="1"/>
    <col min="3" max="16384" width="8.875" style="32"/>
  </cols>
  <sheetData>
    <row r="2" spans="1:2" x14ac:dyDescent="0.2">
      <c r="A2" s="32" t="s">
        <v>17</v>
      </c>
      <c r="B2" s="32" t="s">
        <v>18</v>
      </c>
    </row>
    <row r="4" spans="1:2" x14ac:dyDescent="0.2">
      <c r="A4" s="32" t="s">
        <v>19</v>
      </c>
      <c r="B4" s="32" t="s">
        <v>63</v>
      </c>
    </row>
    <row r="5" spans="1:2" x14ac:dyDescent="0.2">
      <c r="A5" s="32" t="s">
        <v>21</v>
      </c>
    </row>
    <row r="6" spans="1:2" x14ac:dyDescent="0.2">
      <c r="A6" s="32" t="s">
        <v>22</v>
      </c>
      <c r="B6" s="32" t="s">
        <v>62</v>
      </c>
    </row>
    <row r="7" spans="1:2" x14ac:dyDescent="0.2">
      <c r="A7" s="32" t="s">
        <v>24</v>
      </c>
      <c r="B7" s="33">
        <v>43914</v>
      </c>
    </row>
    <row r="8" spans="1:2" x14ac:dyDescent="0.2">
      <c r="A8" s="32" t="s">
        <v>25</v>
      </c>
      <c r="B8" s="34">
        <v>0.76303240740740741</v>
      </c>
    </row>
    <row r="9" spans="1:2" x14ac:dyDescent="0.2">
      <c r="A9" s="32" t="s">
        <v>26</v>
      </c>
      <c r="B9" s="32" t="s">
        <v>27</v>
      </c>
    </row>
    <row r="10" spans="1:2" x14ac:dyDescent="0.2">
      <c r="A10" s="32" t="s">
        <v>28</v>
      </c>
      <c r="B10" s="32">
        <v>201449</v>
      </c>
    </row>
    <row r="11" spans="1:2" x14ac:dyDescent="0.2">
      <c r="A11" s="32" t="s">
        <v>29</v>
      </c>
      <c r="B11" s="32" t="s">
        <v>30</v>
      </c>
    </row>
    <row r="13" spans="1:2" x14ac:dyDescent="0.2">
      <c r="A13" s="35" t="s">
        <v>31</v>
      </c>
      <c r="B13" s="36"/>
    </row>
    <row r="14" spans="1:2" x14ac:dyDescent="0.2">
      <c r="A14" s="32" t="s">
        <v>32</v>
      </c>
      <c r="B14" s="32" t="s">
        <v>33</v>
      </c>
    </row>
    <row r="15" spans="1:2" x14ac:dyDescent="0.2">
      <c r="A15" s="32" t="s">
        <v>34</v>
      </c>
      <c r="B15" s="32" t="s">
        <v>35</v>
      </c>
    </row>
    <row r="16" spans="1:2" x14ac:dyDescent="0.2">
      <c r="A16" s="32" t="s">
        <v>36</v>
      </c>
      <c r="B16" s="32" t="s">
        <v>37</v>
      </c>
    </row>
    <row r="17" spans="1:15" x14ac:dyDescent="0.2">
      <c r="B17" s="32" t="s">
        <v>61</v>
      </c>
    </row>
    <row r="18" spans="1:15" x14ac:dyDescent="0.2">
      <c r="B18" s="32" t="s">
        <v>39</v>
      </c>
    </row>
    <row r="19" spans="1:15" x14ac:dyDescent="0.2">
      <c r="B19" s="32" t="s">
        <v>40</v>
      </c>
    </row>
    <row r="20" spans="1:15" x14ac:dyDescent="0.2">
      <c r="B20" s="32" t="s">
        <v>41</v>
      </c>
    </row>
    <row r="21" spans="1:15" x14ac:dyDescent="0.2">
      <c r="B21" s="32" t="s">
        <v>42</v>
      </c>
    </row>
    <row r="22" spans="1:15" x14ac:dyDescent="0.2">
      <c r="B22" s="32" t="s">
        <v>40</v>
      </c>
    </row>
    <row r="23" spans="1:15" x14ac:dyDescent="0.2">
      <c r="B23" s="32" t="s">
        <v>43</v>
      </c>
    </row>
    <row r="24" spans="1:15" x14ac:dyDescent="0.2">
      <c r="B24" s="32" t="s">
        <v>44</v>
      </c>
    </row>
    <row r="25" spans="1:15" x14ac:dyDescent="0.2">
      <c r="B25" s="32" t="s">
        <v>45</v>
      </c>
    </row>
    <row r="27" spans="1:15" x14ac:dyDescent="0.2">
      <c r="A27" s="35" t="s">
        <v>46</v>
      </c>
      <c r="B27" s="36"/>
    </row>
    <row r="28" spans="1:15" x14ac:dyDescent="0.2">
      <c r="A28" s="32" t="s">
        <v>47</v>
      </c>
      <c r="B28" s="32">
        <v>26.7</v>
      </c>
    </row>
    <row r="29" spans="1:15" x14ac:dyDescent="0.2">
      <c r="A29" s="32" t="s">
        <v>47</v>
      </c>
      <c r="B29" s="32">
        <v>26.7</v>
      </c>
    </row>
    <row r="31" spans="1:15" x14ac:dyDescent="0.2">
      <c r="B31" s="37"/>
      <c r="C31" s="38">
        <v>1</v>
      </c>
      <c r="D31" s="38">
        <v>2</v>
      </c>
      <c r="E31" s="38">
        <v>3</v>
      </c>
      <c r="F31" s="38">
        <v>4</v>
      </c>
      <c r="G31" s="38">
        <v>5</v>
      </c>
      <c r="H31" s="38">
        <v>6</v>
      </c>
      <c r="I31" s="38">
        <v>7</v>
      </c>
      <c r="J31" s="38">
        <v>8</v>
      </c>
      <c r="K31" s="38">
        <v>9</v>
      </c>
      <c r="L31" s="38">
        <v>10</v>
      </c>
      <c r="M31" s="38">
        <v>11</v>
      </c>
      <c r="N31" s="38">
        <v>12</v>
      </c>
    </row>
    <row r="32" spans="1:15" x14ac:dyDescent="0.2">
      <c r="B32" s="67" t="s">
        <v>48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4" t="s">
        <v>49</v>
      </c>
    </row>
    <row r="33" spans="2:15" ht="18" x14ac:dyDescent="0.2">
      <c r="B33" s="68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44" t="s">
        <v>50</v>
      </c>
    </row>
    <row r="34" spans="2:15" x14ac:dyDescent="0.2">
      <c r="B34" s="67" t="s">
        <v>51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4" t="s">
        <v>49</v>
      </c>
    </row>
    <row r="35" spans="2:15" ht="18" x14ac:dyDescent="0.2">
      <c r="B35" s="68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44" t="s">
        <v>50</v>
      </c>
    </row>
    <row r="36" spans="2:15" x14ac:dyDescent="0.2">
      <c r="B36" s="67" t="s">
        <v>52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 t="s">
        <v>49</v>
      </c>
    </row>
    <row r="37" spans="2:15" ht="18" x14ac:dyDescent="0.2">
      <c r="B37" s="68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44" t="s">
        <v>50</v>
      </c>
    </row>
    <row r="38" spans="2:15" x14ac:dyDescent="0.2">
      <c r="B38" s="67" t="s">
        <v>15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4" t="s">
        <v>49</v>
      </c>
    </row>
    <row r="39" spans="2:15" ht="18" x14ac:dyDescent="0.2">
      <c r="B39" s="68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44" t="s">
        <v>50</v>
      </c>
    </row>
    <row r="40" spans="2:15" x14ac:dyDescent="0.2">
      <c r="B40" s="67" t="s">
        <v>53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4" t="s">
        <v>49</v>
      </c>
    </row>
    <row r="41" spans="2:15" ht="18" x14ac:dyDescent="0.2">
      <c r="B41" s="68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44" t="s">
        <v>50</v>
      </c>
    </row>
    <row r="42" spans="2:15" x14ac:dyDescent="0.2">
      <c r="B42" s="67" t="s">
        <v>54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 t="s">
        <v>49</v>
      </c>
    </row>
    <row r="43" spans="2:15" ht="18" x14ac:dyDescent="0.2">
      <c r="B43" s="68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44" t="s">
        <v>50</v>
      </c>
    </row>
    <row r="44" spans="2:15" x14ac:dyDescent="0.2">
      <c r="B44" s="67" t="s">
        <v>55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4" t="s">
        <v>49</v>
      </c>
    </row>
    <row r="45" spans="2:15" ht="18" x14ac:dyDescent="0.2">
      <c r="B45" s="68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44" t="s">
        <v>50</v>
      </c>
    </row>
    <row r="46" spans="2:15" x14ac:dyDescent="0.2">
      <c r="B46" s="67" t="s">
        <v>56</v>
      </c>
      <c r="C46" s="51">
        <v>64</v>
      </c>
      <c r="D46" s="51">
        <v>63</v>
      </c>
      <c r="E46" s="39">
        <v>61</v>
      </c>
      <c r="F46" s="40">
        <v>53</v>
      </c>
      <c r="G46" s="41">
        <v>52</v>
      </c>
      <c r="H46" s="41">
        <v>48</v>
      </c>
      <c r="I46" s="41">
        <v>40</v>
      </c>
      <c r="J46" s="57">
        <v>31</v>
      </c>
      <c r="K46" s="43"/>
      <c r="L46" s="43"/>
      <c r="M46" s="43"/>
      <c r="N46" s="43"/>
      <c r="O46" s="44" t="s">
        <v>49</v>
      </c>
    </row>
    <row r="47" spans="2:15" ht="18" x14ac:dyDescent="0.2">
      <c r="B47" s="68"/>
      <c r="C47" s="45">
        <v>1440</v>
      </c>
      <c r="D47" s="45">
        <v>1394</v>
      </c>
      <c r="E47" s="55">
        <v>1368</v>
      </c>
      <c r="F47" s="48">
        <v>1205</v>
      </c>
      <c r="G47" s="64">
        <v>1142</v>
      </c>
      <c r="H47" s="64">
        <v>1050</v>
      </c>
      <c r="I47" s="64">
        <v>938</v>
      </c>
      <c r="J47" s="58">
        <v>727</v>
      </c>
      <c r="K47" s="50"/>
      <c r="L47" s="50"/>
      <c r="M47" s="50"/>
      <c r="N47" s="50"/>
      <c r="O47" s="44" t="s">
        <v>50</v>
      </c>
    </row>
  </sheetData>
  <mergeCells count="8">
    <mergeCell ref="B44:B45"/>
    <mergeCell ref="B46:B47"/>
    <mergeCell ref="B32:B33"/>
    <mergeCell ref="B34:B35"/>
    <mergeCell ref="B36:B37"/>
    <mergeCell ref="B38:B39"/>
    <mergeCell ref="B40:B41"/>
    <mergeCell ref="B42:B4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Concentracion</vt:lpstr>
      <vt:lpstr>Real time</vt:lpstr>
      <vt:lpstr>N1-N2</vt:lpstr>
      <vt:lpstr>N3</vt:lpstr>
      <vt:lpstr>Real time 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González González</dc:creator>
  <cp:lastModifiedBy>Dr. Mario Moisés Alvarez</cp:lastModifiedBy>
  <dcterms:created xsi:type="dcterms:W3CDTF">2020-03-25T03:23:38Z</dcterms:created>
  <dcterms:modified xsi:type="dcterms:W3CDTF">2020-04-01T19:27:41Z</dcterms:modified>
</cp:coreProperties>
</file>