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vek/Desktop/Tofa Project/Data/Analysis for Manuscript/"/>
    </mc:Choice>
  </mc:AlternateContent>
  <xr:revisionPtr revIDLastSave="0" documentId="13_ncr:1_{E95EB06F-DC07-074E-9C39-B64306208A28}" xr6:coauthVersionLast="36" xr6:coauthVersionMax="36" xr10:uidLastSave="{00000000-0000-0000-0000-000000000000}"/>
  <bookViews>
    <workbookView xWindow="11780" yWindow="0" windowWidth="17020" windowHeight="7940" activeTab="1" xr2:uid="{E6CBE071-7696-6A4D-BE2B-9EAAAF0F9DD2}"/>
  </bookViews>
  <sheets>
    <sheet name="UC Tofa Table 1" sheetId="1" r:id="rId1"/>
    <sheet name="CD Tofa Table 1" sheetId="2" r:id="rId2"/>
    <sheet name="UC Tofa Efficacy" sheetId="3" r:id="rId3"/>
    <sheet name="CD Tofa Efficacy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4" l="1"/>
  <c r="C3" i="4"/>
  <c r="B3" i="4"/>
  <c r="D2" i="4"/>
  <c r="C2" i="4"/>
  <c r="B2" i="4"/>
  <c r="D2" i="3"/>
  <c r="C2" i="3"/>
  <c r="B2" i="3"/>
  <c r="B4" i="3"/>
  <c r="C4" i="3" s="1"/>
  <c r="B3" i="3"/>
  <c r="C3" i="3" s="1"/>
  <c r="D3" i="3" l="1"/>
  <c r="D4" i="3"/>
</calcChain>
</file>

<file path=xl/sharedStrings.xml><?xml version="1.0" encoding="utf-8"?>
<sst xmlns="http://schemas.openxmlformats.org/spreadsheetml/2006/main" count="99" uniqueCount="87">
  <si>
    <t>Male sex -- no. (%)</t>
  </si>
  <si>
    <t>Age -- yr</t>
  </si>
  <si>
    <t>Duration of disease -- yr</t>
  </si>
  <si>
    <t xml:space="preserve">   Median</t>
  </si>
  <si>
    <t xml:space="preserve">   Range</t>
  </si>
  <si>
    <t>Extent of disease -- no./total no. (%)</t>
  </si>
  <si>
    <t xml:space="preserve">   Proctosigmoiditis</t>
  </si>
  <si>
    <t xml:space="preserve">   Left-sided colitis</t>
  </si>
  <si>
    <t>Partial Mayo score</t>
  </si>
  <si>
    <t>Total Mayo score</t>
  </si>
  <si>
    <t>C-reactive protein -- mg/liter</t>
  </si>
  <si>
    <t>Glucocorticoid use at baseline (*)</t>
  </si>
  <si>
    <t>Previous treatment with TNF antagonist -- no. (%)</t>
  </si>
  <si>
    <t>Previous treatment failure -- no. (%)</t>
  </si>
  <si>
    <t xml:space="preserve">   TNF antagonist</t>
  </si>
  <si>
    <t xml:space="preserve">   Glucocorticoid</t>
  </si>
  <si>
    <t xml:space="preserve">   Immunosuppressant</t>
  </si>
  <si>
    <t>277 (58.2)</t>
  </si>
  <si>
    <t>6.5</t>
  </si>
  <si>
    <t>0.3-42.5</t>
  </si>
  <si>
    <t xml:space="preserve">   Extensive colitis or pancolitis</t>
  </si>
  <si>
    <t>64/475 (13.7)</t>
  </si>
  <si>
    <t>158/475 (33.3)</t>
  </si>
  <si>
    <t>252/475 (53.1)</t>
  </si>
  <si>
    <t>4.4</t>
  </si>
  <si>
    <t>0.1-208.4</t>
  </si>
  <si>
    <t>214 (45.0)</t>
  </si>
  <si>
    <t>254 (53.4)</t>
  </si>
  <si>
    <t>243 (51.1)</t>
  </si>
  <si>
    <t>350 (73.5)</t>
  </si>
  <si>
    <t>360 (75.6)</t>
  </si>
  <si>
    <t>Age, years</t>
  </si>
  <si>
    <t xml:space="preserve">   Mean (SD)</t>
  </si>
  <si>
    <t>Weight, kg</t>
  </si>
  <si>
    <t xml:space="preserve">   White</t>
  </si>
  <si>
    <t xml:space="preserve">   Black</t>
  </si>
  <si>
    <t xml:space="preserve">   Asian</t>
  </si>
  <si>
    <t xml:space="preserve">   Others</t>
  </si>
  <si>
    <t>Duration since CD diagnosis, years</t>
  </si>
  <si>
    <t>Extent of disease, n (%)</t>
  </si>
  <si>
    <t>Race, n (%)</t>
  </si>
  <si>
    <t>Female, n (%)</t>
  </si>
  <si>
    <t xml:space="preserve">   L1 (I/TI)</t>
  </si>
  <si>
    <t xml:space="preserve">   L1/4 (I/TI + UGI)</t>
  </si>
  <si>
    <t xml:space="preserve">   L2 (C)</t>
  </si>
  <si>
    <t xml:space="preserve">   L3 (IC)</t>
  </si>
  <si>
    <t>Prior use of TNFi, n (%)</t>
  </si>
  <si>
    <t>Use of corticosteroids at study entry, n (%)</t>
  </si>
  <si>
    <t>Baseline CDAI score</t>
  </si>
  <si>
    <t>Baseline CRP, mg/L</t>
  </si>
  <si>
    <t xml:space="preserve">   Median (min-max)</t>
  </si>
  <si>
    <t>Baseline FCP, mg/kg</t>
  </si>
  <si>
    <t>47 (54.7)</t>
  </si>
  <si>
    <t>39.3 (13.7)</t>
  </si>
  <si>
    <t>71.6 (18.8)</t>
  </si>
  <si>
    <t>72 (83.7)</t>
  </si>
  <si>
    <t>2 (2.3)</t>
  </si>
  <si>
    <t>11 (12.8)</t>
  </si>
  <si>
    <t>1 (1.2)</t>
  </si>
  <si>
    <t>11.3 (9.7)</t>
  </si>
  <si>
    <t>7 (8.1)</t>
  </si>
  <si>
    <t>5 (5.8)</t>
  </si>
  <si>
    <t>16 (18.6)</t>
  </si>
  <si>
    <t>15 (17.4)</t>
  </si>
  <si>
    <t>39 (45.3)</t>
  </si>
  <si>
    <t>66 (76.7)</t>
  </si>
  <si>
    <t>28 (32.6)</t>
  </si>
  <si>
    <t>320 (61.66)</t>
  </si>
  <si>
    <t>5.5 (0.2-126)</t>
  </si>
  <si>
    <t>430 (25.2-2735)</t>
  </si>
  <si>
    <t>Covariate</t>
  </si>
  <si>
    <t>41.3 ± 14.1</t>
  </si>
  <si>
    <t>9.0 ± 1.4</t>
  </si>
  <si>
    <t>6.3 ± 1.2</t>
  </si>
  <si>
    <t>Response</t>
  </si>
  <si>
    <t>NonResponse</t>
  </si>
  <si>
    <t>Endpoint</t>
  </si>
  <si>
    <t>Total</t>
  </si>
  <si>
    <t>indResponse</t>
  </si>
  <si>
    <t>mainRemission</t>
  </si>
  <si>
    <t>mainResponse</t>
  </si>
  <si>
    <t>indResponseOrRemission</t>
  </si>
  <si>
    <t>mainResponseOrRemission</t>
  </si>
  <si>
    <t>OCTAVE Induction 1</t>
  </si>
  <si>
    <t>Panés et al. 2017</t>
  </si>
  <si>
    <t xml:space="preserve">   L2/4 (C + UGI)</t>
  </si>
  <si>
    <t xml:space="preserve">   L3/4 (IC + UGI)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</si>
</sst>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EC9B8-9D98-6647-A774-3E5C5669326D}">
  <dimension ref="A1:C23"/>
  <sheetViews>
    <sheetView zoomScale="200" workbookViewId="0">
      <selection activeCell="B2" sqref="B2"/>
    </sheetView>
  </sheetViews>
  <sheetFormatPr baseColWidth="10" defaultRowHeight="16" x14ac:dyDescent="0.2"/>
  <cols>
    <col min="1" max="1" width="41" customWidth="1"/>
    <col min="2" max="2" width="15.6640625" customWidth="1"/>
  </cols>
  <sheetData>
    <row r="1" spans="1:3" x14ac:dyDescent="0.2">
      <c r="A1" s="1" t="s">
        <v>70</v>
      </c>
      <c r="B1" s="1" t="s">
        <v>83</v>
      </c>
      <c r="C1" s="1"/>
    </row>
    <row r="2" spans="1:3" x14ac:dyDescent="0.2">
      <c r="A2" t="s">
        <v>0</v>
      </c>
      <c r="B2" s="2" t="s">
        <v>17</v>
      </c>
    </row>
    <row r="3" spans="1:3" x14ac:dyDescent="0.2">
      <c r="A3" t="s">
        <v>1</v>
      </c>
      <c r="B3" s="2" t="s">
        <v>71</v>
      </c>
    </row>
    <row r="4" spans="1:3" x14ac:dyDescent="0.2">
      <c r="A4" t="s">
        <v>2</v>
      </c>
      <c r="B4" s="2"/>
    </row>
    <row r="5" spans="1:3" x14ac:dyDescent="0.2">
      <c r="A5" t="s">
        <v>3</v>
      </c>
      <c r="B5" s="2" t="s">
        <v>18</v>
      </c>
    </row>
    <row r="6" spans="1:3" x14ac:dyDescent="0.2">
      <c r="A6" t="s">
        <v>4</v>
      </c>
      <c r="B6" s="2" t="s">
        <v>19</v>
      </c>
    </row>
    <row r="7" spans="1:3" x14ac:dyDescent="0.2">
      <c r="A7" t="s">
        <v>5</v>
      </c>
      <c r="B7" s="2"/>
    </row>
    <row r="8" spans="1:3" x14ac:dyDescent="0.2">
      <c r="A8" t="s">
        <v>6</v>
      </c>
      <c r="B8" s="2" t="s">
        <v>21</v>
      </c>
    </row>
    <row r="9" spans="1:3" x14ac:dyDescent="0.2">
      <c r="A9" t="s">
        <v>7</v>
      </c>
      <c r="B9" s="2" t="s">
        <v>22</v>
      </c>
    </row>
    <row r="10" spans="1:3" x14ac:dyDescent="0.2">
      <c r="A10" t="s">
        <v>20</v>
      </c>
      <c r="B10" s="2" t="s">
        <v>23</v>
      </c>
    </row>
    <row r="11" spans="1:3" x14ac:dyDescent="0.2">
      <c r="A11" t="s">
        <v>9</v>
      </c>
      <c r="B11" s="2" t="s">
        <v>72</v>
      </c>
    </row>
    <row r="12" spans="1:3" x14ac:dyDescent="0.2">
      <c r="A12" t="s">
        <v>8</v>
      </c>
      <c r="B12" s="2" t="s">
        <v>73</v>
      </c>
    </row>
    <row r="13" spans="1:3" x14ac:dyDescent="0.2">
      <c r="A13" t="s">
        <v>10</v>
      </c>
      <c r="B13" s="2"/>
    </row>
    <row r="14" spans="1:3" x14ac:dyDescent="0.2">
      <c r="A14" t="s">
        <v>3</v>
      </c>
      <c r="B14" s="2" t="s">
        <v>24</v>
      </c>
    </row>
    <row r="15" spans="1:3" x14ac:dyDescent="0.2">
      <c r="A15" t="s">
        <v>4</v>
      </c>
      <c r="B15" s="2" t="s">
        <v>25</v>
      </c>
    </row>
    <row r="16" spans="1:3" x14ac:dyDescent="0.2">
      <c r="A16" t="s">
        <v>11</v>
      </c>
      <c r="B16" s="2" t="s">
        <v>26</v>
      </c>
    </row>
    <row r="17" spans="1:2" x14ac:dyDescent="0.2">
      <c r="A17" t="s">
        <v>12</v>
      </c>
      <c r="B17" s="2" t="s">
        <v>27</v>
      </c>
    </row>
    <row r="18" spans="1:2" x14ac:dyDescent="0.2">
      <c r="A18" t="s">
        <v>13</v>
      </c>
      <c r="B18" s="2"/>
    </row>
    <row r="19" spans="1:2" x14ac:dyDescent="0.2">
      <c r="A19" t="s">
        <v>14</v>
      </c>
      <c r="B19" s="2" t="s">
        <v>28</v>
      </c>
    </row>
    <row r="20" spans="1:2" x14ac:dyDescent="0.2">
      <c r="A20" t="s">
        <v>15</v>
      </c>
      <c r="B20" s="2" t="s">
        <v>29</v>
      </c>
    </row>
    <row r="21" spans="1:2" x14ac:dyDescent="0.2">
      <c r="A21" t="s">
        <v>16</v>
      </c>
      <c r="B21" s="2" t="s">
        <v>30</v>
      </c>
    </row>
    <row r="22" spans="1:2" x14ac:dyDescent="0.2">
      <c r="B22" s="2"/>
    </row>
    <row r="23" spans="1:2" x14ac:dyDescent="0.2">
      <c r="B2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8B89D-520E-744A-8C4C-4BC265D7A57F}">
  <dimension ref="A1:C28"/>
  <sheetViews>
    <sheetView tabSelected="1" topLeftCell="A15" zoomScale="200" zoomScaleNormal="200" workbookViewId="0">
      <selection activeCell="A21" sqref="A21"/>
    </sheetView>
  </sheetViews>
  <sheetFormatPr baseColWidth="10" defaultRowHeight="16" x14ac:dyDescent="0.2"/>
  <cols>
    <col min="1" max="1" width="35.1640625" customWidth="1"/>
    <col min="2" max="2" width="14" customWidth="1"/>
  </cols>
  <sheetData>
    <row r="1" spans="1:3" x14ac:dyDescent="0.2">
      <c r="A1" s="1" t="s">
        <v>70</v>
      </c>
      <c r="B1" s="1" t="s">
        <v>84</v>
      </c>
      <c r="C1" s="1"/>
    </row>
    <row r="2" spans="1:3" x14ac:dyDescent="0.2">
      <c r="A2" t="s">
        <v>41</v>
      </c>
      <c r="B2" t="s">
        <v>52</v>
      </c>
    </row>
    <row r="3" spans="1:3" x14ac:dyDescent="0.2">
      <c r="A3" t="s">
        <v>31</v>
      </c>
    </row>
    <row r="4" spans="1:3" x14ac:dyDescent="0.2">
      <c r="A4" t="s">
        <v>32</v>
      </c>
      <c r="B4" t="s">
        <v>53</v>
      </c>
    </row>
    <row r="5" spans="1:3" x14ac:dyDescent="0.2">
      <c r="A5" t="s">
        <v>33</v>
      </c>
    </row>
    <row r="6" spans="1:3" x14ac:dyDescent="0.2">
      <c r="A6" t="s">
        <v>32</v>
      </c>
      <c r="B6" t="s">
        <v>54</v>
      </c>
    </row>
    <row r="7" spans="1:3" x14ac:dyDescent="0.2">
      <c r="A7" t="s">
        <v>40</v>
      </c>
    </row>
    <row r="8" spans="1:3" x14ac:dyDescent="0.2">
      <c r="A8" t="s">
        <v>34</v>
      </c>
      <c r="B8" t="s">
        <v>55</v>
      </c>
    </row>
    <row r="9" spans="1:3" x14ac:dyDescent="0.2">
      <c r="A9" t="s">
        <v>35</v>
      </c>
      <c r="B9" t="s">
        <v>56</v>
      </c>
    </row>
    <row r="10" spans="1:3" x14ac:dyDescent="0.2">
      <c r="A10" t="s">
        <v>36</v>
      </c>
      <c r="B10" t="s">
        <v>57</v>
      </c>
    </row>
    <row r="11" spans="1:3" x14ac:dyDescent="0.2">
      <c r="A11" t="s">
        <v>37</v>
      </c>
      <c r="B11" t="s">
        <v>58</v>
      </c>
    </row>
    <row r="12" spans="1:3" x14ac:dyDescent="0.2">
      <c r="A12" t="s">
        <v>38</v>
      </c>
    </row>
    <row r="13" spans="1:3" x14ac:dyDescent="0.2">
      <c r="A13" t="s">
        <v>32</v>
      </c>
      <c r="B13" t="s">
        <v>59</v>
      </c>
    </row>
    <row r="14" spans="1:3" x14ac:dyDescent="0.2">
      <c r="A14" t="s">
        <v>39</v>
      </c>
    </row>
    <row r="15" spans="1:3" x14ac:dyDescent="0.2">
      <c r="A15" t="s">
        <v>42</v>
      </c>
      <c r="B15" t="s">
        <v>60</v>
      </c>
    </row>
    <row r="16" spans="1:3" x14ac:dyDescent="0.2">
      <c r="A16" t="s">
        <v>43</v>
      </c>
      <c r="B16" t="s">
        <v>56</v>
      </c>
    </row>
    <row r="17" spans="1:2" x14ac:dyDescent="0.2">
      <c r="A17" t="s">
        <v>44</v>
      </c>
      <c r="B17" t="s">
        <v>61</v>
      </c>
    </row>
    <row r="18" spans="1:2" x14ac:dyDescent="0.2">
      <c r="A18" t="s">
        <v>85</v>
      </c>
      <c r="B18" t="s">
        <v>62</v>
      </c>
    </row>
    <row r="19" spans="1:2" x14ac:dyDescent="0.2">
      <c r="A19" t="s">
        <v>45</v>
      </c>
      <c r="B19" t="s">
        <v>63</v>
      </c>
    </row>
    <row r="20" spans="1:2" x14ac:dyDescent="0.2">
      <c r="A20" t="s">
        <v>86</v>
      </c>
      <c r="B20" t="s">
        <v>64</v>
      </c>
    </row>
    <row r="21" spans="1:2" x14ac:dyDescent="0.2">
      <c r="A21" t="s">
        <v>46</v>
      </c>
      <c r="B21" t="s">
        <v>65</v>
      </c>
    </row>
    <row r="22" spans="1:2" x14ac:dyDescent="0.2">
      <c r="A22" t="s">
        <v>47</v>
      </c>
      <c r="B22" t="s">
        <v>66</v>
      </c>
    </row>
    <row r="23" spans="1:2" x14ac:dyDescent="0.2">
      <c r="A23" t="s">
        <v>48</v>
      </c>
    </row>
    <row r="24" spans="1:2" x14ac:dyDescent="0.2">
      <c r="A24" t="s">
        <v>32</v>
      </c>
      <c r="B24" t="s">
        <v>67</v>
      </c>
    </row>
    <row r="25" spans="1:2" x14ac:dyDescent="0.2">
      <c r="A25" t="s">
        <v>49</v>
      </c>
    </row>
    <row r="26" spans="1:2" x14ac:dyDescent="0.2">
      <c r="A26" t="s">
        <v>50</v>
      </c>
      <c r="B26" t="s">
        <v>68</v>
      </c>
    </row>
    <row r="27" spans="1:2" x14ac:dyDescent="0.2">
      <c r="A27" t="s">
        <v>51</v>
      </c>
    </row>
    <row r="28" spans="1:2" x14ac:dyDescent="0.2">
      <c r="A28" t="s">
        <v>50</v>
      </c>
      <c r="B28" t="s">
        <v>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DD0A3-C141-9D40-8517-2A9191AE52B5}">
  <dimension ref="A1:D4"/>
  <sheetViews>
    <sheetView zoomScale="150" workbookViewId="0">
      <selection activeCell="A5" sqref="A5"/>
    </sheetView>
  </sheetViews>
  <sheetFormatPr baseColWidth="10" defaultRowHeight="16" x14ac:dyDescent="0.2"/>
  <cols>
    <col min="1" max="1" width="17.1640625" customWidth="1"/>
    <col min="2" max="2" width="16.1640625" customWidth="1"/>
    <col min="3" max="3" width="12.33203125" customWidth="1"/>
  </cols>
  <sheetData>
    <row r="1" spans="1:4" x14ac:dyDescent="0.2">
      <c r="A1" t="s">
        <v>76</v>
      </c>
      <c r="B1" s="1" t="s">
        <v>74</v>
      </c>
      <c r="C1" s="1" t="s">
        <v>75</v>
      </c>
      <c r="D1" s="1" t="s">
        <v>77</v>
      </c>
    </row>
    <row r="2" spans="1:4" x14ac:dyDescent="0.2">
      <c r="A2" t="s">
        <v>78</v>
      </c>
      <c r="B2">
        <f>285+236</f>
        <v>521</v>
      </c>
      <c r="C2">
        <f>(476+429)-B2</f>
        <v>384</v>
      </c>
      <c r="D2">
        <f>SUM(B2:C2)</f>
        <v>905</v>
      </c>
    </row>
    <row r="3" spans="1:4" x14ac:dyDescent="0.2">
      <c r="A3" t="s">
        <v>79</v>
      </c>
      <c r="B3">
        <f>68+80</f>
        <v>148</v>
      </c>
      <c r="C3">
        <f>(198+197)-B3</f>
        <v>247</v>
      </c>
      <c r="D3">
        <f>SUM(B3:C3)</f>
        <v>395</v>
      </c>
    </row>
    <row r="4" spans="1:4" x14ac:dyDescent="0.2">
      <c r="A4" t="s">
        <v>80</v>
      </c>
      <c r="B4">
        <f>102+122</f>
        <v>224</v>
      </c>
      <c r="C4">
        <f>(198+197)-B4</f>
        <v>171</v>
      </c>
      <c r="D4">
        <f>SUM(B4:C4)</f>
        <v>395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ED8C1-F38C-194D-B3F1-CA2864084B36}">
  <dimension ref="A1:D3"/>
  <sheetViews>
    <sheetView zoomScale="179" workbookViewId="0">
      <selection activeCell="A3" sqref="A3"/>
    </sheetView>
  </sheetViews>
  <sheetFormatPr baseColWidth="10" defaultRowHeight="16" x14ac:dyDescent="0.2"/>
  <cols>
    <col min="1" max="1" width="22.83203125" customWidth="1"/>
    <col min="3" max="3" width="12.33203125" customWidth="1"/>
  </cols>
  <sheetData>
    <row r="1" spans="1:4" x14ac:dyDescent="0.2">
      <c r="A1" t="s">
        <v>76</v>
      </c>
      <c r="B1" s="1" t="s">
        <v>74</v>
      </c>
      <c r="C1" s="1" t="s">
        <v>75</v>
      </c>
      <c r="D1" s="1" t="s">
        <v>77</v>
      </c>
    </row>
    <row r="2" spans="1:4" x14ac:dyDescent="0.2">
      <c r="A2" t="s">
        <v>81</v>
      </c>
      <c r="B2">
        <f>61+60</f>
        <v>121</v>
      </c>
      <c r="C2">
        <f>(85+86)-B2</f>
        <v>50</v>
      </c>
      <c r="D2">
        <f>SUM(B2:C2)</f>
        <v>171</v>
      </c>
    </row>
    <row r="3" spans="1:4" x14ac:dyDescent="0.2">
      <c r="A3" t="s">
        <v>82</v>
      </c>
      <c r="B3">
        <f>17+24</f>
        <v>41</v>
      </c>
      <c r="C3">
        <f>(43+43)-B3</f>
        <v>45</v>
      </c>
      <c r="D3">
        <f>SUM(B3:C3)</f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UC Tofa Table 1</vt:lpstr>
      <vt:lpstr>CD Tofa Table 1</vt:lpstr>
      <vt:lpstr>UC Tofa Efficacy</vt:lpstr>
      <vt:lpstr>CD Tofa Efficacy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Rudrapatna, Vivek</dc:creator>
  <cp:lastModifiedBy>Rudrapatna, Vivek</cp:lastModifiedBy>
  <dcterms:created xsi:type="dcterms:W3CDTF">2019-05-29T01:16:59Z</dcterms:created>
  <dcterms:modified xsi:type="dcterms:W3CDTF">2019-06-06T18:10:00Z</dcterms:modified>
</cp:coreProperties>
</file>