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C:\Users\mbdssph2\OneDrive - University of Manchester\MANUSCRIPTS\Placenta_3DOE\Draft_3DOE_placenta\PlosOne\"/>
    </mc:Choice>
  </mc:AlternateContent>
  <xr:revisionPtr revIDLastSave="1" documentId="11_A2046B34AE065F4A2CE2BBD2C5DA6C46213EA902" xr6:coauthVersionLast="47" xr6:coauthVersionMax="47" xr10:uidLastSave="{D58BB6DF-DE8A-46F1-AE68-896023CB196A}"/>
  <bookViews>
    <workbookView xWindow="0" yWindow="0" windowWidth="18030" windowHeight="10830" firstSheet="1" activeTab="1" xr2:uid="{00000000-000D-0000-FFFF-FFFF00000000}"/>
  </bookViews>
  <sheets>
    <sheet name="Figure 2" sheetId="6" r:id="rId1"/>
    <sheet name="Figure 3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7" l="1"/>
  <c r="H3" i="7"/>
  <c r="J5" i="7"/>
  <c r="I3" i="6" l="1"/>
  <c r="H3" i="6"/>
  <c r="G3" i="6"/>
  <c r="G3" i="7"/>
  <c r="I3" i="7" l="1"/>
  <c r="G4" i="7"/>
  <c r="H4" i="7"/>
  <c r="I4" i="7"/>
  <c r="J4" i="7"/>
  <c r="G5" i="7"/>
  <c r="H5" i="7"/>
  <c r="I5" i="7"/>
  <c r="G6" i="7"/>
  <c r="H6" i="7"/>
  <c r="I6" i="7"/>
  <c r="J6" i="7"/>
  <c r="G7" i="7"/>
  <c r="H7" i="7"/>
  <c r="I7" i="7"/>
  <c r="J7" i="7"/>
  <c r="G8" i="7"/>
  <c r="H8" i="7"/>
  <c r="I8" i="7"/>
  <c r="J8" i="7"/>
  <c r="G9" i="7"/>
  <c r="H9" i="7"/>
  <c r="I9" i="7"/>
  <c r="J9" i="7"/>
  <c r="G10" i="7"/>
  <c r="H10" i="7"/>
  <c r="I10" i="7"/>
  <c r="J10" i="7"/>
  <c r="G11" i="7"/>
  <c r="H11" i="7"/>
  <c r="I11" i="7"/>
  <c r="J11" i="7"/>
  <c r="G12" i="7"/>
  <c r="H12" i="7"/>
  <c r="I12" i="7"/>
  <c r="J12" i="7"/>
  <c r="G13" i="7"/>
  <c r="H13" i="7"/>
  <c r="I13" i="7"/>
  <c r="J13" i="7"/>
  <c r="G14" i="7"/>
  <c r="H14" i="7"/>
  <c r="I14" i="7"/>
  <c r="J14" i="7"/>
  <c r="J3" i="6"/>
  <c r="G4" i="6"/>
  <c r="H4" i="6"/>
  <c r="I4" i="6"/>
  <c r="J4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L3" i="6" l="1"/>
  <c r="O3" i="6"/>
  <c r="O4" i="6" s="1"/>
  <c r="N3" i="7"/>
  <c r="O3" i="7"/>
  <c r="O4" i="7" s="1"/>
  <c r="N3" i="6"/>
  <c r="M3" i="6"/>
  <c r="M4" i="6" s="1"/>
  <c r="L3" i="7"/>
  <c r="L4" i="7" s="1"/>
  <c r="M3" i="7"/>
  <c r="M4" i="7" s="1"/>
  <c r="N4" i="7"/>
  <c r="S3" i="6"/>
  <c r="S4" i="6" s="1"/>
  <c r="N4" i="6"/>
  <c r="T3" i="6"/>
  <c r="T4" i="6" s="1"/>
  <c r="Q3" i="6" l="1"/>
  <c r="Q4" i="6" s="1"/>
  <c r="S3" i="7"/>
  <c r="S4" i="7" s="1"/>
  <c r="T3" i="7"/>
  <c r="T4" i="7" s="1"/>
  <c r="R3" i="6"/>
  <c r="R4" i="6" s="1"/>
  <c r="L4" i="6"/>
  <c r="R3" i="7"/>
  <c r="R4" i="7" s="1"/>
  <c r="Q3" i="7"/>
  <c r="Q4" i="7" s="1"/>
</calcChain>
</file>

<file path=xl/sharedStrings.xml><?xml version="1.0" encoding="utf-8"?>
<sst xmlns="http://schemas.openxmlformats.org/spreadsheetml/2006/main" count="50" uniqueCount="17">
  <si>
    <t>dR1</t>
  </si>
  <si>
    <t>ss-2D v ss-3D</t>
  </si>
  <si>
    <t>ss-2D v vol-3D</t>
  </si>
  <si>
    <t>Participant number</t>
  </si>
  <si>
    <t>matching 3D slice</t>
  </si>
  <si>
    <t xml:space="preserve">ss-2D </t>
  </si>
  <si>
    <t xml:space="preserve">ss-3D  </t>
  </si>
  <si>
    <t xml:space="preserve">vol-3D  </t>
  </si>
  <si>
    <t xml:space="preserve"> mean</t>
  </si>
  <si>
    <t>diff</t>
  </si>
  <si>
    <t>average mean</t>
  </si>
  <si>
    <t>average std</t>
  </si>
  <si>
    <t>95% CI+</t>
  </si>
  <si>
    <t xml:space="preserve">95% CI- </t>
  </si>
  <si>
    <t xml:space="preserve">95% CI+ </t>
  </si>
  <si>
    <t>line length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</si>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</sst>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">
    <xf numFmtId="0" fontId="0" fillId="0" borderId="0" xfId="0"/>
    <xf numFmtId="0" fontId="16" fillId="0" borderId="0" xfId="0" applyFont="1"/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Bland-Altman plot for ss-2D and ss-3D </a:t>
            </a:r>
          </a:p>
        </c:rich>
      </c:tx>
      <c:layout>
        <c:manualLayout>
          <c:xMode val="edge"/>
          <c:yMode val="edge"/>
          <c:x val="0.2311321214959654"/>
          <c:y val="4.8484848484848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0198319804619"/>
          <c:y val="0.13005042551499243"/>
          <c:w val="0.77182217087728899"/>
          <c:h val="0.7301426867096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2'!$G$2</c:f>
              <c:strCache>
                <c:ptCount val="1"/>
                <c:pt idx="0">
                  <c:v> mean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'Figure 2'!$G$3:$G$14</c:f>
              <c:numCache>
                <c:formatCode>0.000</c:formatCode>
                <c:ptCount val="12"/>
                <c:pt idx="0">
                  <c:v>2.4384981418246049E-2</c:v>
                </c:pt>
                <c:pt idx="1">
                  <c:v>2.8405067378370348E-2</c:v>
                </c:pt>
                <c:pt idx="2">
                  <c:v>7.2139064540268603E-3</c:v>
                </c:pt>
                <c:pt idx="3">
                  <c:v>2.708410442846575E-2</c:v>
                </c:pt>
                <c:pt idx="4">
                  <c:v>-5.0404488011234969E-4</c:v>
                </c:pt>
                <c:pt idx="5">
                  <c:v>3.3434301821324147E-2</c:v>
                </c:pt>
                <c:pt idx="6">
                  <c:v>1.46931809743876E-2</c:v>
                </c:pt>
                <c:pt idx="7">
                  <c:v>3.4724442989398752E-2</c:v>
                </c:pt>
                <c:pt idx="8">
                  <c:v>1.1984651870704206E-2</c:v>
                </c:pt>
                <c:pt idx="9">
                  <c:v>1.8823051149026299E-2</c:v>
                </c:pt>
                <c:pt idx="10">
                  <c:v>1.7250527610381351E-2</c:v>
                </c:pt>
                <c:pt idx="11">
                  <c:v>3.9262797235840155E-2</c:v>
                </c:pt>
              </c:numCache>
            </c:numRef>
          </c:xVal>
          <c:yVal>
            <c:numRef>
              <c:f>'Figure 2'!$H$3:$H$14</c:f>
              <c:numCache>
                <c:formatCode>0.000</c:formatCode>
                <c:ptCount val="12"/>
                <c:pt idx="0">
                  <c:v>1.4893749040781303E-2</c:v>
                </c:pt>
                <c:pt idx="1">
                  <c:v>-1.3225592899745002E-3</c:v>
                </c:pt>
                <c:pt idx="2">
                  <c:v>-5.8023452165792801E-3</c:v>
                </c:pt>
                <c:pt idx="3">
                  <c:v>-2.7115651618095905E-2</c:v>
                </c:pt>
                <c:pt idx="4">
                  <c:v>1.194223550854508E-2</c:v>
                </c:pt>
                <c:pt idx="5">
                  <c:v>1.5614979621160971E-3</c:v>
                </c:pt>
                <c:pt idx="6">
                  <c:v>3.5147192932528E-3</c:v>
                </c:pt>
                <c:pt idx="7">
                  <c:v>-2.46831355706271E-2</c:v>
                </c:pt>
                <c:pt idx="8">
                  <c:v>2.1477405904788388E-2</c:v>
                </c:pt>
                <c:pt idx="9">
                  <c:v>-1.34552735216812E-2</c:v>
                </c:pt>
                <c:pt idx="10">
                  <c:v>-6.4110602635893011E-3</c:v>
                </c:pt>
                <c:pt idx="11">
                  <c:v>-3.4651774764411017E-3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8E-430F-ABE4-CAAD1CA158CB}"/>
            </c:ext>
          </c:extLst>
        </c:ser>
        <c:ser>
          <c:idx val="1"/>
          <c:order val="1"/>
          <c:tx>
            <c:v>mean diff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'Figure 2'!$U$13:$U$14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xVal>
          <c:yVal>
            <c:numRef>
              <c:f>'Figure 2'!$L$3:$L$4</c:f>
              <c:numCache>
                <c:formatCode>0.000</c:formatCode>
                <c:ptCount val="2"/>
                <c:pt idx="0">
                  <c:v>-2.4054662706253934E-3</c:v>
                </c:pt>
                <c:pt idx="1">
                  <c:v>-2.4054662706253934E-3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8E-430F-ABE4-CAAD1CA158CB}"/>
            </c:ext>
          </c:extLst>
        </c:ser>
        <c:ser>
          <c:idx val="2"/>
          <c:order val="2"/>
          <c:tx>
            <c:v>95% CI+</c:v>
          </c:tx>
          <c:spPr>
            <a:ln w="19050">
              <a:noFill/>
            </a:ln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dPt>
            <c:idx val="1"/>
            <c:bubble3D val="0"/>
            <c:spPr>
              <a:ln w="25400" cap="rnd">
                <a:solidFill>
                  <a:schemeClr val="bg2">
                    <a:lumMod val="7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8E-430F-ABE4-CAAD1CA158CB}"/>
              </c:ext>
            </c:extLst>
          </c:dPt>
          <c:xVal>
            <c:numRef>
              <c:f>'Figure 2'!$U$13:$U$14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xVal>
          <c:yVal>
            <c:numRef>
              <c:f>'Figure 2'!$Q$3:$Q$4</c:f>
              <c:numCache>
                <c:formatCode>0.000</c:formatCode>
                <c:ptCount val="2"/>
                <c:pt idx="0">
                  <c:v>2.6456016554057167E-2</c:v>
                </c:pt>
                <c:pt idx="1">
                  <c:v>2.6456016554057167E-2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8E-430F-ABE4-CAAD1CA158CB}"/>
            </c:ext>
          </c:extLst>
        </c:ser>
        <c:ser>
          <c:idx val="3"/>
          <c:order val="3"/>
          <c:tx>
            <c:v>95% CI-</c:v>
          </c:tx>
          <c:spPr>
            <a:ln w="25400" cap="rnd">
              <a:solidFill>
                <a:schemeClr val="bg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'Figure 2'!$U$13:$U$14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xVal>
          <c:yVal>
            <c:numRef>
              <c:f>'Figure 2'!$R$3:$R$4</c:f>
              <c:numCache>
                <c:formatCode>0.000</c:formatCode>
                <c:ptCount val="2"/>
                <c:pt idx="0">
                  <c:v>-3.1266949095307951E-2</c:v>
                </c:pt>
                <c:pt idx="1">
                  <c:v>-3.1266949095307951E-2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8E-430F-ABE4-CAAD1CA15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033800"/>
        <c:axId val="1"/>
      </c:scatterChart>
      <c:valAx>
        <c:axId val="592033800"/>
        <c:scaling>
          <c:orientation val="minMax"/>
          <c:max val="5.000000000000001E-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mean </a:t>
                </a: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Symbol"/>
                    <a:cs typeface="Calibri"/>
                  </a:rPr>
                  <a:t>D</a:t>
                </a: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R</a:t>
                </a:r>
                <a:r>
                  <a:rPr lang="en-GB" sz="105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5.000000000000001E-2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difference </a:t>
                </a: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Symbol"/>
                    <a:cs typeface="Calibri"/>
                  </a:rPr>
                  <a:t>D</a:t>
                </a: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R</a:t>
                </a:r>
                <a:r>
                  <a:rPr lang="en-GB" sz="105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203380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Bland-Altman plot for ss-2D and vol-3D </a:t>
            </a:r>
          </a:p>
        </c:rich>
      </c:tx>
      <c:layout>
        <c:manualLayout>
          <c:xMode val="edge"/>
          <c:yMode val="edge"/>
          <c:x val="0.23888449044417892"/>
          <c:y val="5.2525252525252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7979829292993"/>
          <c:y val="0.13005042551499243"/>
          <c:w val="0.77636224605782544"/>
          <c:h val="0.7301426867096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2'!$I$2</c:f>
              <c:strCache>
                <c:ptCount val="1"/>
                <c:pt idx="0">
                  <c:v> mean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'Figure 2'!$I$3:$I$14</c:f>
              <c:numCache>
                <c:formatCode>0.000</c:formatCode>
                <c:ptCount val="12"/>
                <c:pt idx="0">
                  <c:v>2.26707531588753E-2</c:v>
                </c:pt>
                <c:pt idx="1">
                  <c:v>2.5731153783994598E-2</c:v>
                </c:pt>
                <c:pt idx="2">
                  <c:v>8.4147602349410097E-3</c:v>
                </c:pt>
                <c:pt idx="3">
                  <c:v>2.2852182752014349E-2</c:v>
                </c:pt>
                <c:pt idx="4">
                  <c:v>1.2058446608056151E-3</c:v>
                </c:pt>
                <c:pt idx="5">
                  <c:v>2.8604501781748549E-2</c:v>
                </c:pt>
                <c:pt idx="6">
                  <c:v>1.495811588695475E-2</c:v>
                </c:pt>
                <c:pt idx="7">
                  <c:v>3.5246751871816702E-2</c:v>
                </c:pt>
                <c:pt idx="8">
                  <c:v>1.7128282554231648E-2</c:v>
                </c:pt>
                <c:pt idx="9">
                  <c:v>2.1398431298832649E-2</c:v>
                </c:pt>
                <c:pt idx="10">
                  <c:v>1.4316657413604151E-2</c:v>
                </c:pt>
                <c:pt idx="11">
                  <c:v>3.9084440149402447E-2</c:v>
                </c:pt>
              </c:numCache>
            </c:numRef>
          </c:xVal>
          <c:yVal>
            <c:numRef>
              <c:f>'Figure 2'!$J$3:$J$14</c:f>
              <c:numCache>
                <c:formatCode>0.000</c:formatCode>
                <c:ptCount val="12"/>
                <c:pt idx="0">
                  <c:v>1.8322205559522804E-2</c:v>
                </c:pt>
                <c:pt idx="1">
                  <c:v>4.0252678987769998E-3</c:v>
                </c:pt>
                <c:pt idx="2">
                  <c:v>-8.2040527784075813E-3</c:v>
                </c:pt>
                <c:pt idx="3">
                  <c:v>-1.8651808265193102E-2</c:v>
                </c:pt>
                <c:pt idx="4">
                  <c:v>8.5224564267091501E-3</c:v>
                </c:pt>
                <c:pt idx="5">
                  <c:v>1.1221098041267301E-2</c:v>
                </c:pt>
                <c:pt idx="6">
                  <c:v>2.9848494681185E-3</c:v>
                </c:pt>
                <c:pt idx="7">
                  <c:v>-2.5727753335463E-2</c:v>
                </c:pt>
                <c:pt idx="8">
                  <c:v>1.1190144537733499E-2</c:v>
                </c:pt>
                <c:pt idx="9">
                  <c:v>-1.8606033821293902E-2</c:v>
                </c:pt>
                <c:pt idx="10">
                  <c:v>-5.4331987003490047E-4</c:v>
                </c:pt>
                <c:pt idx="11">
                  <c:v>-3.1084633035656992E-3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72-435C-AB94-B060475A4CC0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'Figure 2'!$U$13:$U$14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xVal>
          <c:yVal>
            <c:numRef>
              <c:f>'Figure 2'!$N$3:$N$4</c:f>
              <c:numCache>
                <c:formatCode>0.000</c:formatCode>
                <c:ptCount val="2"/>
                <c:pt idx="0">
                  <c:v>-1.5479507868191606E-3</c:v>
                </c:pt>
                <c:pt idx="1">
                  <c:v>-1.5479507868191606E-3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72-435C-AB94-B060475A4CC0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dPt>
            <c:idx val="1"/>
            <c:bubble3D val="0"/>
            <c:spPr>
              <a:ln w="25400" cap="rnd">
                <a:solidFill>
                  <a:schemeClr val="bg2">
                    <a:lumMod val="7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72-435C-AB94-B060475A4CC0}"/>
              </c:ext>
            </c:extLst>
          </c:dPt>
          <c:xVal>
            <c:numRef>
              <c:f>'Figure 2'!$U$13:$U$14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xVal>
          <c:yVal>
            <c:numRef>
              <c:f>'Figure 2'!$S$3:$S$4</c:f>
              <c:numCache>
                <c:formatCode>0.000</c:formatCode>
                <c:ptCount val="2"/>
                <c:pt idx="0">
                  <c:v>2.546285145309771E-2</c:v>
                </c:pt>
                <c:pt idx="1">
                  <c:v>2.546285145309771E-2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72-435C-AB94-B060475A4CC0}"/>
            </c:ext>
          </c:extLst>
        </c:ser>
        <c:ser>
          <c:idx val="3"/>
          <c:order val="3"/>
          <c:spPr>
            <a:ln w="25400" cap="rnd">
              <a:solidFill>
                <a:schemeClr val="bg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'Figure 2'!$U$13:$U$14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xVal>
          <c:yVal>
            <c:numRef>
              <c:f>'Figure 2'!$T$3:$T$4</c:f>
              <c:numCache>
                <c:formatCode>0.000</c:formatCode>
                <c:ptCount val="2"/>
                <c:pt idx="0">
                  <c:v>-2.8558753026736033E-2</c:v>
                </c:pt>
                <c:pt idx="1">
                  <c:v>-2.8558753026736033E-2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72-435C-AB94-B060475A4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030848"/>
        <c:axId val="1"/>
      </c:scatterChart>
      <c:valAx>
        <c:axId val="592030848"/>
        <c:scaling>
          <c:orientation val="minMax"/>
          <c:max val="5.000000000000001E-2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mean </a:t>
                </a: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Symbol"/>
                    <a:cs typeface="Calibri"/>
                  </a:rPr>
                  <a:t>D</a:t>
                </a: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R</a:t>
                </a:r>
                <a:r>
                  <a:rPr lang="en-GB" sz="105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5.000000000000001E-2"/>
          <c:min val="-5.000000000000001E-2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difference </a:t>
                </a: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Symbol"/>
                    <a:cs typeface="Calibri"/>
                  </a:rPr>
                  <a:t>D</a:t>
                </a: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R</a:t>
                </a:r>
                <a:r>
                  <a:rPr lang="en-GB" sz="105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2030848"/>
        <c:crossesAt val="0"/>
        <c:crossBetween val="midCat"/>
        <c:majorUnit val="1.0000000000000002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Bland-Altman plot for ss-2D and ss-3D </a:t>
            </a:r>
          </a:p>
        </c:rich>
      </c:tx>
      <c:layout>
        <c:manualLayout>
          <c:xMode val="edge"/>
          <c:yMode val="edge"/>
          <c:x val="0.19395740030637434"/>
          <c:y val="4.8484848484848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0198319804619"/>
          <c:y val="0.13005042551499243"/>
          <c:w val="0.77182217087728899"/>
          <c:h val="0.7301426867096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3'!$G$2</c:f>
              <c:strCache>
                <c:ptCount val="1"/>
                <c:pt idx="0">
                  <c:v> mean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'Figure 3'!$G$3:$G$14</c:f>
              <c:numCache>
                <c:formatCode>General</c:formatCode>
                <c:ptCount val="12"/>
                <c:pt idx="0">
                  <c:v>1403.4077888603852</c:v>
                </c:pt>
                <c:pt idx="1">
                  <c:v>1572.7013043997299</c:v>
                </c:pt>
                <c:pt idx="2">
                  <c:v>1536.127490233175</c:v>
                </c:pt>
                <c:pt idx="3">
                  <c:v>1686.5025584155201</c:v>
                </c:pt>
                <c:pt idx="4">
                  <c:v>1611.3745977481599</c:v>
                </c:pt>
                <c:pt idx="5">
                  <c:v>1559.11865546697</c:v>
                </c:pt>
                <c:pt idx="6">
                  <c:v>1545.9344629104751</c:v>
                </c:pt>
                <c:pt idx="7">
                  <c:v>1564.1483309601049</c:v>
                </c:pt>
                <c:pt idx="8">
                  <c:v>1566.3076391909999</c:v>
                </c:pt>
                <c:pt idx="9">
                  <c:v>1616.1388222493449</c:v>
                </c:pt>
                <c:pt idx="10">
                  <c:v>1642.3239948099449</c:v>
                </c:pt>
                <c:pt idx="11">
                  <c:v>1549.3938108724801</c:v>
                </c:pt>
              </c:numCache>
            </c:numRef>
          </c:xVal>
          <c:yVal>
            <c:numRef>
              <c:f>'Figure 3'!$H$3:$H$14</c:f>
              <c:numCache>
                <c:formatCode>General</c:formatCode>
                <c:ptCount val="12"/>
                <c:pt idx="0">
                  <c:v>-196.73386580974989</c:v>
                </c:pt>
                <c:pt idx="1">
                  <c:v>38.431885995940092</c:v>
                </c:pt>
                <c:pt idx="2">
                  <c:v>235.62889710971012</c:v>
                </c:pt>
                <c:pt idx="3">
                  <c:v>-13.94227876802006</c:v>
                </c:pt>
                <c:pt idx="4">
                  <c:v>70.152886962260027</c:v>
                </c:pt>
                <c:pt idx="5">
                  <c:v>168.84991592222013</c:v>
                </c:pt>
                <c:pt idx="6">
                  <c:v>189.26998281437</c:v>
                </c:pt>
                <c:pt idx="7">
                  <c:v>31.267197217290004</c:v>
                </c:pt>
                <c:pt idx="8">
                  <c:v>83.91863584767998</c:v>
                </c:pt>
                <c:pt idx="9">
                  <c:v>32.831234862489964</c:v>
                </c:pt>
                <c:pt idx="10">
                  <c:v>72.874284766089886</c:v>
                </c:pt>
                <c:pt idx="11">
                  <c:v>44.501901885419784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2A-4BF2-8847-2DA38B527626}"/>
            </c:ext>
          </c:extLst>
        </c:ser>
        <c:ser>
          <c:idx val="1"/>
          <c:order val="1"/>
          <c:tx>
            <c:v>mean diff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'Figure 3'!$U$11:$U$12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'Figure 3'!$L$3:$L$4</c:f>
              <c:numCache>
                <c:formatCode>General</c:formatCode>
                <c:ptCount val="2"/>
                <c:pt idx="0">
                  <c:v>63.087556567141668</c:v>
                </c:pt>
                <c:pt idx="1">
                  <c:v>63.087556567141668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2A-4BF2-8847-2DA38B527626}"/>
            </c:ext>
          </c:extLst>
        </c:ser>
        <c:ser>
          <c:idx val="2"/>
          <c:order val="2"/>
          <c:tx>
            <c:v>95% CI+</c:v>
          </c:tx>
          <c:spPr>
            <a:ln w="19050">
              <a:noFill/>
            </a:ln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dPt>
            <c:idx val="1"/>
            <c:bubble3D val="0"/>
            <c:spPr>
              <a:ln w="25400" cap="rnd">
                <a:solidFill>
                  <a:schemeClr val="bg2">
                    <a:lumMod val="7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A-4BF2-8847-2DA38B527626}"/>
              </c:ext>
            </c:extLst>
          </c:dPt>
          <c:xVal>
            <c:numRef>
              <c:f>'Figure 3'!$U$11:$U$12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'Figure 3'!$Q$3:$Q$4</c:f>
              <c:numCache>
                <c:formatCode>General</c:formatCode>
                <c:ptCount val="2"/>
                <c:pt idx="0">
                  <c:v>279.23752144611251</c:v>
                </c:pt>
                <c:pt idx="1">
                  <c:v>279.23752144611251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2A-4BF2-8847-2DA38B527626}"/>
            </c:ext>
          </c:extLst>
        </c:ser>
        <c:ser>
          <c:idx val="3"/>
          <c:order val="3"/>
          <c:tx>
            <c:v>95% CI-</c:v>
          </c:tx>
          <c:spPr>
            <a:ln w="25400" cap="rnd">
              <a:solidFill>
                <a:schemeClr val="bg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'Figure 3'!$U$11:$U$12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'Figure 3'!$R$3:$R$4</c:f>
              <c:numCache>
                <c:formatCode>General</c:formatCode>
                <c:ptCount val="2"/>
                <c:pt idx="0">
                  <c:v>-153.06240831182919</c:v>
                </c:pt>
                <c:pt idx="1">
                  <c:v>-153.06240831182919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2A-4BF2-8847-2DA38B52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025600"/>
        <c:axId val="1"/>
      </c:scatterChart>
      <c:valAx>
        <c:axId val="592025600"/>
        <c:scaling>
          <c:orientation val="minMax"/>
          <c:max val="1800"/>
          <c:min val="14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mean T</a:t>
                </a:r>
                <a:r>
                  <a:rPr lang="en-GB" sz="105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-0.1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difference T</a:t>
                </a:r>
                <a:r>
                  <a:rPr lang="en-GB" sz="105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202560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Bland-Altman plot for ss-2D and vol-3D </a:t>
            </a:r>
          </a:p>
        </c:rich>
      </c:tx>
      <c:layout>
        <c:manualLayout>
          <c:xMode val="edge"/>
          <c:yMode val="edge"/>
          <c:x val="0.23888439534894798"/>
          <c:y val="5.2525252525252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7979829292993"/>
          <c:y val="0.13005042551499243"/>
          <c:w val="0.77636224605782544"/>
          <c:h val="0.7301426867096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3'!$I$2</c:f>
              <c:strCache>
                <c:ptCount val="1"/>
                <c:pt idx="0">
                  <c:v> mean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'Figure 3'!$I$3:$I$14</c:f>
              <c:numCache>
                <c:formatCode>General</c:formatCode>
                <c:ptCount val="12"/>
                <c:pt idx="0">
                  <c:v>1373.478853727755</c:v>
                </c:pt>
                <c:pt idx="1">
                  <c:v>1532.4053836410649</c:v>
                </c:pt>
                <c:pt idx="2">
                  <c:v>1530.33455554489</c:v>
                </c:pt>
                <c:pt idx="3">
                  <c:v>1701.5149208330649</c:v>
                </c:pt>
                <c:pt idx="4">
                  <c:v>1619.3454554539599</c:v>
                </c:pt>
                <c:pt idx="5">
                  <c:v>1547.8391459597401</c:v>
                </c:pt>
                <c:pt idx="6">
                  <c:v>1507.2585924939799</c:v>
                </c:pt>
                <c:pt idx="7">
                  <c:v>1550.8892888698501</c:v>
                </c:pt>
                <c:pt idx="8">
                  <c:v>1574.0670890791648</c:v>
                </c:pt>
                <c:pt idx="9">
                  <c:v>1587.7815337858451</c:v>
                </c:pt>
                <c:pt idx="10">
                  <c:v>1642.532639364425</c:v>
                </c:pt>
                <c:pt idx="11">
                  <c:v>1540.8830255953349</c:v>
                </c:pt>
              </c:numCache>
            </c:numRef>
          </c:xVal>
          <c:yVal>
            <c:numRef>
              <c:f>'Figure 3'!$J$3:$J$14</c:f>
              <c:numCache>
                <c:formatCode>General</c:formatCode>
                <c:ptCount val="12"/>
                <c:pt idx="0">
                  <c:v>-136.8759955444898</c:v>
                </c:pt>
                <c:pt idx="1">
                  <c:v>119.02372751327016</c:v>
                </c:pt>
                <c:pt idx="2">
                  <c:v>247.21476648628004</c:v>
                </c:pt>
                <c:pt idx="3">
                  <c:v>-43.967003603110015</c:v>
                </c:pt>
                <c:pt idx="4">
                  <c:v>54.211171550660083</c:v>
                </c:pt>
                <c:pt idx="5">
                  <c:v>191.40893493668</c:v>
                </c:pt>
                <c:pt idx="6">
                  <c:v>266.62172364736011</c:v>
                </c:pt>
                <c:pt idx="7">
                  <c:v>57.785281397799963</c:v>
                </c:pt>
                <c:pt idx="8">
                  <c:v>68.399736071349935</c:v>
                </c:pt>
                <c:pt idx="9">
                  <c:v>89.54581178948979</c:v>
                </c:pt>
                <c:pt idx="10">
                  <c:v>72.456995657129937</c:v>
                </c:pt>
                <c:pt idx="11">
                  <c:v>61.523472439709849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21-46AC-9113-2896C63D4ABD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'Figure 3'!$U$11:$U$12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'Figure 3'!$N$3:$N$4</c:f>
              <c:numCache>
                <c:formatCode>General</c:formatCode>
                <c:ptCount val="2"/>
                <c:pt idx="0">
                  <c:v>87.279051861844167</c:v>
                </c:pt>
                <c:pt idx="1">
                  <c:v>87.279051861844167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21-46AC-9113-2896C63D4ABD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dPt>
            <c:idx val="1"/>
            <c:bubble3D val="0"/>
            <c:spPr>
              <a:ln w="25400" cap="rnd">
                <a:solidFill>
                  <a:schemeClr val="bg2">
                    <a:lumMod val="7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1-46AC-9113-2896C63D4ABD}"/>
              </c:ext>
            </c:extLst>
          </c:dPt>
          <c:xVal>
            <c:numRef>
              <c:f>'Figure 3'!$U$11:$U$12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'Figure 3'!$S$3:$S$4</c:f>
              <c:numCache>
                <c:formatCode>General</c:formatCode>
                <c:ptCount val="2"/>
                <c:pt idx="0">
                  <c:v>308.61233697315151</c:v>
                </c:pt>
                <c:pt idx="1">
                  <c:v>308.61233697315151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21-46AC-9113-2896C63D4ABD}"/>
            </c:ext>
          </c:extLst>
        </c:ser>
        <c:ser>
          <c:idx val="3"/>
          <c:order val="3"/>
          <c:spPr>
            <a:ln w="25400" cap="rnd">
              <a:solidFill>
                <a:schemeClr val="bg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xVal>
            <c:numRef>
              <c:f>'Figure 3'!$U$11:$U$12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'Figure 3'!$T$3:$T$4</c:f>
              <c:numCache>
                <c:formatCode>General</c:formatCode>
                <c:ptCount val="2"/>
                <c:pt idx="0">
                  <c:v>-134.05423324946315</c:v>
                </c:pt>
                <c:pt idx="1">
                  <c:v>-134.05423324946315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21-46AC-9113-2896C63D4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039048"/>
        <c:axId val="1"/>
      </c:scatterChart>
      <c:valAx>
        <c:axId val="592039048"/>
        <c:scaling>
          <c:orientation val="minMax"/>
          <c:max val="1800"/>
          <c:min val="14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mean T</a:t>
                </a:r>
                <a:r>
                  <a:rPr lang="en-GB" sz="105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-0.1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difference T</a:t>
                </a:r>
                <a:r>
                  <a:rPr lang="en-GB" sz="1050" b="1" i="0" u="none" strike="noStrike" baseline="0">
                    <a:solidFill>
                      <a:srgbClr val="333333"/>
                    </a:solidFill>
                    <a:latin typeface="Calibri"/>
                    <a:cs typeface="Calibri"/>
                  </a:rPr>
                  <a:t>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2039048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85725</xdr:rowOff>
    </xdr:from>
    <xdr:to>
      <xdr:col>12</xdr:col>
      <xdr:colOff>447675</xdr:colOff>
      <xdr:row>30</xdr:row>
      <xdr:rowOff>180975</xdr:rowOff>
    </xdr:to>
    <xdr:graphicFrame macro="">
      <xdr:nvGraphicFramePr>
        <xdr:cNvPr id="521249" name="Chart 2">
          <a:extLst>
            <a:ext uri="{FF2B5EF4-FFF2-40B4-BE49-F238E27FC236}">
              <a16:creationId xmlns:a16="http://schemas.microsoft.com/office/drawing/2014/main" id="{00000000-0008-0000-0000-000021F4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14</xdr:row>
      <xdr:rowOff>133350</xdr:rowOff>
    </xdr:from>
    <xdr:to>
      <xdr:col>6</xdr:col>
      <xdr:colOff>600075</xdr:colOff>
      <xdr:row>31</xdr:row>
      <xdr:rowOff>38100</xdr:rowOff>
    </xdr:to>
    <xdr:graphicFrame macro="">
      <xdr:nvGraphicFramePr>
        <xdr:cNvPr id="521250" name="Chart 4">
          <a:extLst>
            <a:ext uri="{FF2B5EF4-FFF2-40B4-BE49-F238E27FC236}">
              <a16:creationId xmlns:a16="http://schemas.microsoft.com/office/drawing/2014/main" id="{00000000-0008-0000-0000-000022F4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14</xdr:row>
      <xdr:rowOff>57150</xdr:rowOff>
    </xdr:from>
    <xdr:to>
      <xdr:col>13</xdr:col>
      <xdr:colOff>676275</xdr:colOff>
      <xdr:row>31</xdr:row>
      <xdr:rowOff>114300</xdr:rowOff>
    </xdr:to>
    <xdr:graphicFrame macro="">
      <xdr:nvGraphicFramePr>
        <xdr:cNvPr id="522273" name="Chart 2">
          <a:extLst>
            <a:ext uri="{FF2B5EF4-FFF2-40B4-BE49-F238E27FC236}">
              <a16:creationId xmlns:a16="http://schemas.microsoft.com/office/drawing/2014/main" id="{00000000-0008-0000-0100-000021F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952499</xdr:colOff>
      <xdr:row>14</xdr:row>
      <xdr:rowOff>104775</xdr:rowOff>
    </xdr:from>
    <xdr:to>
      <xdr:col>6</xdr:col>
      <xdr:colOff>914398</xdr:colOff>
      <xdr:row>31</xdr:row>
      <xdr:rowOff>9525</xdr:rowOff>
    </xdr:to>
    <xdr:graphicFrame macro="">
      <xdr:nvGraphicFramePr>
        <xdr:cNvPr id="522274" name="Chart 4">
          <a:extLst>
            <a:ext uri="{FF2B5EF4-FFF2-40B4-BE49-F238E27FC236}">
              <a16:creationId xmlns:a16="http://schemas.microsoft.com/office/drawing/2014/main" id="{00000000-0008-0000-0100-000022F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workbookViewId="0">
      <selection activeCell="E6" sqref="E6"/>
    </sheetView>
  </sheetViews>
  <sheetFormatPr defaultRowHeight="15"/>
  <cols>
    <col min="1" max="1" width="15.5703125" customWidth="1"/>
    <col min="2" max="2" width="17.42578125" customWidth="1"/>
    <col min="3" max="3" width="12.140625" customWidth="1"/>
    <col min="4" max="4" width="14.28515625" customWidth="1"/>
    <col min="5" max="5" width="11.7109375" customWidth="1"/>
    <col min="7" max="7" width="16.140625" customWidth="1"/>
    <col min="8" max="8" width="15.28515625" customWidth="1"/>
    <col min="9" max="9" width="14.28515625" customWidth="1"/>
    <col min="10" max="10" width="12" customWidth="1"/>
    <col min="12" max="12" width="14.85546875" customWidth="1"/>
    <col min="13" max="13" width="13.5703125" customWidth="1"/>
    <col min="14" max="14" width="11.5703125" customWidth="1"/>
    <col min="15" max="16" width="14.140625" customWidth="1"/>
    <col min="17" max="17" width="11.140625" customWidth="1"/>
    <col min="18" max="18" width="10.7109375" customWidth="1"/>
    <col min="19" max="20" width="11.140625" customWidth="1"/>
  </cols>
  <sheetData>
    <row r="1" spans="1:21">
      <c r="D1" s="3" t="s">
        <v>0</v>
      </c>
      <c r="G1" s="1" t="s">
        <v>1</v>
      </c>
      <c r="I1" s="1" t="s">
        <v>2</v>
      </c>
      <c r="L1" s="1" t="s">
        <v>1</v>
      </c>
      <c r="N1" s="1" t="s">
        <v>2</v>
      </c>
      <c r="Q1" s="1" t="s">
        <v>1</v>
      </c>
      <c r="S1" s="1" t="s">
        <v>2</v>
      </c>
      <c r="T1" s="1"/>
    </row>
    <row r="2" spans="1:21">
      <c r="A2" s="1" t="s">
        <v>3</v>
      </c>
      <c r="B2" s="1" t="s">
        <v>4</v>
      </c>
      <c r="C2" s="3" t="s">
        <v>5</v>
      </c>
      <c r="D2" s="3" t="s">
        <v>6</v>
      </c>
      <c r="E2" s="3" t="s">
        <v>7</v>
      </c>
      <c r="F2" s="1"/>
      <c r="G2" s="1" t="s">
        <v>8</v>
      </c>
      <c r="H2" s="1" t="s">
        <v>9</v>
      </c>
      <c r="I2" s="1" t="s">
        <v>8</v>
      </c>
      <c r="J2" s="1" t="s">
        <v>9</v>
      </c>
      <c r="K2" s="1"/>
      <c r="L2" s="1" t="s">
        <v>10</v>
      </c>
      <c r="M2" s="1" t="s">
        <v>11</v>
      </c>
      <c r="N2" s="1" t="s">
        <v>10</v>
      </c>
      <c r="O2" s="1" t="s">
        <v>11</v>
      </c>
      <c r="P2" s="1"/>
      <c r="Q2" s="1" t="s">
        <v>12</v>
      </c>
      <c r="R2" s="1" t="s">
        <v>13</v>
      </c>
      <c r="S2" s="1" t="s">
        <v>14</v>
      </c>
      <c r="T2" s="1" t="s">
        <v>13</v>
      </c>
    </row>
    <row r="3" spans="1:21">
      <c r="A3">
        <v>1</v>
      </c>
      <c r="B3">
        <v>25</v>
      </c>
      <c r="C3" s="2">
        <v>3.1831855938636702E-2</v>
      </c>
      <c r="D3" s="2">
        <v>1.6938106897855399E-2</v>
      </c>
      <c r="E3" s="2">
        <v>1.35096503791139E-2</v>
      </c>
      <c r="F3" s="2"/>
      <c r="G3" s="2">
        <f>AVERAGE(C3,D3)</f>
        <v>2.4384981418246049E-2</v>
      </c>
      <c r="H3" s="2">
        <f>C3-D3</f>
        <v>1.4893749040781303E-2</v>
      </c>
      <c r="I3" s="2">
        <f>AVERAGE(C3,E3)</f>
        <v>2.26707531588753E-2</v>
      </c>
      <c r="J3" s="2">
        <f>C3-E3</f>
        <v>1.8322205559522804E-2</v>
      </c>
      <c r="L3" s="2">
        <f>AVERAGE(H3:H14)</f>
        <v>-2.4054662706253934E-3</v>
      </c>
      <c r="M3" s="2">
        <f>STDEV(H3:H14)</f>
        <v>1.4725246339123754E-2</v>
      </c>
      <c r="N3" s="2">
        <f>AVERAGE(J3:J14)</f>
        <v>-1.5479507868191606E-3</v>
      </c>
      <c r="O3" s="2">
        <f>STDEV(J3:J14)</f>
        <v>1.3781021550977997E-2</v>
      </c>
      <c r="P3" s="2"/>
      <c r="Q3" s="2">
        <f>L3 + 1.96*M3</f>
        <v>2.6456016554057167E-2</v>
      </c>
      <c r="R3" s="2">
        <f>L3 - 1.96*M3</f>
        <v>-3.1266949095307951E-2</v>
      </c>
      <c r="S3" s="2">
        <f>N3 + 1.96*O3</f>
        <v>2.546285145309771E-2</v>
      </c>
      <c r="T3" s="2">
        <f>N3 - 1.96*O3</f>
        <v>-2.8558753026736033E-2</v>
      </c>
    </row>
    <row r="4" spans="1:21">
      <c r="A4">
        <v>2</v>
      </c>
      <c r="B4">
        <v>25</v>
      </c>
      <c r="C4" s="2">
        <v>2.77437877333831E-2</v>
      </c>
      <c r="D4" s="2">
        <v>2.90663470233576E-2</v>
      </c>
      <c r="E4" s="2">
        <v>2.37185198346061E-2</v>
      </c>
      <c r="F4" s="2"/>
      <c r="G4" s="2">
        <f t="shared" ref="G4:G14" si="0">AVERAGE(C4,D4)</f>
        <v>2.8405067378370348E-2</v>
      </c>
      <c r="H4" s="2">
        <f t="shared" ref="H4:H14" si="1">C4-D4</f>
        <v>-1.3225592899745002E-3</v>
      </c>
      <c r="I4" s="2">
        <f t="shared" ref="I4:I14" si="2">AVERAGE(C4,E4)</f>
        <v>2.5731153783994598E-2</v>
      </c>
      <c r="J4" s="2">
        <f t="shared" ref="J4:J14" si="3">C4-E4</f>
        <v>4.0252678987769998E-3</v>
      </c>
      <c r="L4" s="2">
        <f t="shared" ref="L4:T4" si="4">L3</f>
        <v>-2.4054662706253934E-3</v>
      </c>
      <c r="M4" s="2">
        <f t="shared" si="4"/>
        <v>1.4725246339123754E-2</v>
      </c>
      <c r="N4" s="2">
        <f t="shared" si="4"/>
        <v>-1.5479507868191606E-3</v>
      </c>
      <c r="O4" s="2">
        <f t="shared" si="4"/>
        <v>1.3781021550977997E-2</v>
      </c>
      <c r="P4" s="2"/>
      <c r="Q4" s="2">
        <f t="shared" si="4"/>
        <v>2.6456016554057167E-2</v>
      </c>
      <c r="R4" s="2">
        <f>R3</f>
        <v>-3.1266949095307951E-2</v>
      </c>
      <c r="S4" s="2">
        <f>S3</f>
        <v>2.546285145309771E-2</v>
      </c>
      <c r="T4" s="2">
        <f t="shared" si="4"/>
        <v>-2.8558753026736033E-2</v>
      </c>
    </row>
    <row r="5" spans="1:21">
      <c r="A5">
        <v>3</v>
      </c>
      <c r="B5">
        <v>17</v>
      </c>
      <c r="C5" s="2">
        <v>4.3127338457372199E-3</v>
      </c>
      <c r="D5" s="2">
        <v>1.01150790623165E-2</v>
      </c>
      <c r="E5" s="2">
        <v>1.25167866241448E-2</v>
      </c>
      <c r="F5" s="2"/>
      <c r="G5" s="2">
        <f t="shared" si="0"/>
        <v>7.2139064540268603E-3</v>
      </c>
      <c r="H5" s="2">
        <f t="shared" si="1"/>
        <v>-5.8023452165792801E-3</v>
      </c>
      <c r="I5" s="2">
        <f t="shared" si="2"/>
        <v>8.4147602349410097E-3</v>
      </c>
      <c r="J5" s="2">
        <f t="shared" si="3"/>
        <v>-8.2040527784075813E-3</v>
      </c>
    </row>
    <row r="6" spans="1:21">
      <c r="A6">
        <v>4</v>
      </c>
      <c r="B6">
        <v>29</v>
      </c>
      <c r="C6" s="2">
        <v>1.3526278619417799E-2</v>
      </c>
      <c r="D6" s="2">
        <v>4.0641930237513703E-2</v>
      </c>
      <c r="E6" s="2">
        <v>3.21780868846109E-2</v>
      </c>
      <c r="F6" s="2"/>
      <c r="G6" s="2">
        <f t="shared" si="0"/>
        <v>2.708410442846575E-2</v>
      </c>
      <c r="H6" s="2">
        <f t="shared" si="1"/>
        <v>-2.7115651618095905E-2</v>
      </c>
      <c r="I6" s="2">
        <f t="shared" si="2"/>
        <v>2.2852182752014349E-2</v>
      </c>
      <c r="J6" s="2">
        <f t="shared" si="3"/>
        <v>-1.8651808265193102E-2</v>
      </c>
    </row>
    <row r="7" spans="1:21">
      <c r="A7">
        <v>5</v>
      </c>
      <c r="B7">
        <v>31</v>
      </c>
      <c r="C7" s="2">
        <v>5.4670728741601903E-3</v>
      </c>
      <c r="D7" s="2">
        <v>-6.4751626343848897E-3</v>
      </c>
      <c r="E7" s="2">
        <v>-3.0553835525489602E-3</v>
      </c>
      <c r="F7" s="2"/>
      <c r="G7" s="2">
        <f t="shared" si="0"/>
        <v>-5.0404488011234969E-4</v>
      </c>
      <c r="H7" s="2">
        <f t="shared" si="1"/>
        <v>1.194223550854508E-2</v>
      </c>
      <c r="I7" s="2">
        <f t="shared" si="2"/>
        <v>1.2058446608056151E-3</v>
      </c>
      <c r="J7" s="2">
        <f t="shared" si="3"/>
        <v>8.5224564267091501E-3</v>
      </c>
    </row>
    <row r="8" spans="1:21">
      <c r="A8">
        <v>6</v>
      </c>
      <c r="B8">
        <v>20</v>
      </c>
      <c r="C8" s="2">
        <v>3.4215050802382199E-2</v>
      </c>
      <c r="D8" s="2">
        <v>3.2653552840266102E-2</v>
      </c>
      <c r="E8" s="2">
        <v>2.2993952761114898E-2</v>
      </c>
      <c r="F8" s="2"/>
      <c r="G8" s="2">
        <f t="shared" si="0"/>
        <v>3.3434301821324147E-2</v>
      </c>
      <c r="H8" s="2">
        <f t="shared" si="1"/>
        <v>1.5614979621160971E-3</v>
      </c>
      <c r="I8" s="2">
        <f t="shared" si="2"/>
        <v>2.8604501781748549E-2</v>
      </c>
      <c r="J8" s="2">
        <f t="shared" si="3"/>
        <v>1.1221098041267301E-2</v>
      </c>
    </row>
    <row r="9" spans="1:21">
      <c r="A9">
        <v>7</v>
      </c>
      <c r="B9">
        <v>28</v>
      </c>
      <c r="C9" s="2">
        <v>1.6450540621014E-2</v>
      </c>
      <c r="D9" s="2">
        <v>1.29358213277612E-2</v>
      </c>
      <c r="E9" s="2">
        <v>1.34656911528955E-2</v>
      </c>
      <c r="F9" s="2"/>
      <c r="G9" s="2">
        <f t="shared" si="0"/>
        <v>1.46931809743876E-2</v>
      </c>
      <c r="H9" s="2">
        <f t="shared" si="1"/>
        <v>3.5147192932528E-3</v>
      </c>
      <c r="I9" s="2">
        <f t="shared" si="2"/>
        <v>1.495811588695475E-2</v>
      </c>
      <c r="J9" s="2">
        <f t="shared" si="3"/>
        <v>2.9848494681185E-3</v>
      </c>
    </row>
    <row r="10" spans="1:21">
      <c r="A10">
        <v>8</v>
      </c>
      <c r="B10">
        <v>30</v>
      </c>
      <c r="C10" s="2">
        <v>2.23828752040852E-2</v>
      </c>
      <c r="D10" s="2">
        <v>4.70660107747123E-2</v>
      </c>
      <c r="E10" s="2">
        <v>4.81106285395482E-2</v>
      </c>
      <c r="F10" s="2"/>
      <c r="G10" s="2">
        <f t="shared" si="0"/>
        <v>3.4724442989398752E-2</v>
      </c>
      <c r="H10" s="2">
        <f t="shared" si="1"/>
        <v>-2.46831355706271E-2</v>
      </c>
      <c r="I10" s="2">
        <f t="shared" si="2"/>
        <v>3.5246751871816702E-2</v>
      </c>
      <c r="J10" s="2">
        <f t="shared" si="3"/>
        <v>-2.5727753335463E-2</v>
      </c>
    </row>
    <row r="11" spans="1:21">
      <c r="A11">
        <v>9</v>
      </c>
      <c r="B11">
        <v>34</v>
      </c>
      <c r="C11" s="2">
        <v>2.27233548230984E-2</v>
      </c>
      <c r="D11" s="2">
        <v>1.24594891831001E-3</v>
      </c>
      <c r="E11" s="2">
        <v>1.15332102853649E-2</v>
      </c>
      <c r="F11" s="2"/>
      <c r="G11" s="2">
        <f t="shared" si="0"/>
        <v>1.1984651870704206E-2</v>
      </c>
      <c r="H11" s="2">
        <f t="shared" si="1"/>
        <v>2.1477405904788388E-2</v>
      </c>
      <c r="I11" s="2">
        <f t="shared" si="2"/>
        <v>1.7128282554231648E-2</v>
      </c>
      <c r="J11" s="2">
        <f t="shared" si="3"/>
        <v>1.1190144537733499E-2</v>
      </c>
    </row>
    <row r="12" spans="1:21">
      <c r="A12">
        <v>10</v>
      </c>
      <c r="B12">
        <v>24</v>
      </c>
      <c r="C12" s="2">
        <v>1.2095414388185699E-2</v>
      </c>
      <c r="D12" s="2">
        <v>2.55506879098669E-2</v>
      </c>
      <c r="E12" s="2">
        <v>3.07014482094796E-2</v>
      </c>
      <c r="F12" s="2"/>
      <c r="G12" s="2">
        <f t="shared" si="0"/>
        <v>1.8823051149026299E-2</v>
      </c>
      <c r="H12" s="2">
        <f t="shared" si="1"/>
        <v>-1.34552735216812E-2</v>
      </c>
      <c r="I12" s="2">
        <f t="shared" si="2"/>
        <v>2.1398431298832649E-2</v>
      </c>
      <c r="J12" s="2">
        <f t="shared" si="3"/>
        <v>-1.8606033821293902E-2</v>
      </c>
      <c r="U12" t="s">
        <v>15</v>
      </c>
    </row>
    <row r="13" spans="1:21">
      <c r="A13">
        <v>11</v>
      </c>
      <c r="B13">
        <v>29</v>
      </c>
      <c r="C13" s="2">
        <v>1.40449974785867E-2</v>
      </c>
      <c r="D13" s="2">
        <v>2.0456057742176001E-2</v>
      </c>
      <c r="E13" s="2">
        <v>1.45883173486216E-2</v>
      </c>
      <c r="F13" s="2"/>
      <c r="G13" s="2">
        <f t="shared" si="0"/>
        <v>1.7250527610381351E-2</v>
      </c>
      <c r="H13" s="2">
        <f t="shared" si="1"/>
        <v>-6.4110602635893011E-3</v>
      </c>
      <c r="I13" s="2">
        <f t="shared" si="2"/>
        <v>1.4316657413604151E-2</v>
      </c>
      <c r="J13" s="2">
        <f t="shared" si="3"/>
        <v>-5.4331987003490047E-4</v>
      </c>
      <c r="U13">
        <v>0</v>
      </c>
    </row>
    <row r="14" spans="1:21">
      <c r="A14">
        <v>12</v>
      </c>
      <c r="B14">
        <v>20</v>
      </c>
      <c r="C14" s="2">
        <v>3.7530208497619601E-2</v>
      </c>
      <c r="D14" s="2">
        <v>4.0995385974060702E-2</v>
      </c>
      <c r="E14" s="2">
        <v>4.06386718011853E-2</v>
      </c>
      <c r="F14" s="2"/>
      <c r="G14" s="2">
        <f t="shared" si="0"/>
        <v>3.9262797235840155E-2</v>
      </c>
      <c r="H14" s="2">
        <f t="shared" si="1"/>
        <v>-3.4651774764411017E-3</v>
      </c>
      <c r="I14" s="2">
        <f t="shared" si="2"/>
        <v>3.9084440149402447E-2</v>
      </c>
      <c r="J14" s="2">
        <f t="shared" si="3"/>
        <v>-3.1084633035656992E-3</v>
      </c>
      <c r="U14">
        <v>0.1</v>
      </c>
    </row>
    <row r="15" spans="1:21">
      <c r="C15" s="2"/>
      <c r="D15" s="2"/>
      <c r="E15" s="2"/>
      <c r="F15" s="2"/>
      <c r="G15" s="2"/>
      <c r="H15" s="2"/>
      <c r="I15" s="2"/>
      <c r="J15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"/>
  <sheetViews>
    <sheetView tabSelected="1" workbookViewId="0">
      <selection activeCell="L8" sqref="L8"/>
    </sheetView>
  </sheetViews>
  <sheetFormatPr defaultRowHeight="15"/>
  <cols>
    <col min="1" max="1" width="17.85546875" customWidth="1"/>
    <col min="2" max="2" width="15.7109375" customWidth="1"/>
    <col min="3" max="3" width="11.5703125" customWidth="1"/>
    <col min="4" max="5" width="12.85546875" customWidth="1"/>
    <col min="7" max="7" width="13.7109375" customWidth="1"/>
    <col min="8" max="8" width="12" customWidth="1"/>
    <col min="12" max="12" width="14.7109375" customWidth="1"/>
    <col min="13" max="13" width="14.28515625" customWidth="1"/>
    <col min="14" max="14" width="14.5703125" customWidth="1"/>
    <col min="15" max="15" width="14.28515625" customWidth="1"/>
  </cols>
  <sheetData>
    <row r="1" spans="1:21">
      <c r="D1" s="3" t="s">
        <v>16</v>
      </c>
      <c r="G1" s="1" t="s">
        <v>1</v>
      </c>
      <c r="I1" s="1" t="s">
        <v>2</v>
      </c>
      <c r="L1" s="1" t="s">
        <v>1</v>
      </c>
      <c r="N1" s="1" t="s">
        <v>2</v>
      </c>
      <c r="Q1" s="1" t="s">
        <v>1</v>
      </c>
      <c r="S1" s="1" t="s">
        <v>2</v>
      </c>
      <c r="T1" s="1"/>
    </row>
    <row r="2" spans="1:21">
      <c r="A2" s="1" t="s">
        <v>3</v>
      </c>
      <c r="B2" s="1" t="s">
        <v>4</v>
      </c>
      <c r="C2" s="3" t="s">
        <v>5</v>
      </c>
      <c r="D2" s="3" t="s">
        <v>6</v>
      </c>
      <c r="E2" s="3" t="s">
        <v>7</v>
      </c>
      <c r="F2" s="1"/>
      <c r="G2" s="1" t="s">
        <v>8</v>
      </c>
      <c r="H2" s="1" t="s">
        <v>9</v>
      </c>
      <c r="I2" s="1" t="s">
        <v>8</v>
      </c>
      <c r="J2" s="1" t="s">
        <v>9</v>
      </c>
      <c r="K2" s="1"/>
      <c r="L2" s="1" t="s">
        <v>10</v>
      </c>
      <c r="M2" s="1" t="s">
        <v>11</v>
      </c>
      <c r="N2" s="1" t="s">
        <v>10</v>
      </c>
      <c r="O2" s="1" t="s">
        <v>11</v>
      </c>
      <c r="P2" s="1"/>
      <c r="Q2" s="1" t="s">
        <v>12</v>
      </c>
      <c r="R2" s="1" t="s">
        <v>13</v>
      </c>
      <c r="S2" s="1" t="s">
        <v>14</v>
      </c>
      <c r="T2" s="1" t="s">
        <v>13</v>
      </c>
    </row>
    <row r="3" spans="1:21">
      <c r="A3">
        <v>1</v>
      </c>
      <c r="B3">
        <v>25</v>
      </c>
      <c r="C3">
        <v>1305.0408559555101</v>
      </c>
      <c r="D3">
        <v>1501.77472176526</v>
      </c>
      <c r="E3">
        <v>1441.9168514999999</v>
      </c>
      <c r="G3">
        <f>AVERAGE(C3,D3)</f>
        <v>1403.4077888603852</v>
      </c>
      <c r="H3">
        <f>C3-D3</f>
        <v>-196.73386580974989</v>
      </c>
      <c r="I3">
        <f>AVERAGE(C3,E3)</f>
        <v>1373.478853727755</v>
      </c>
      <c r="J3">
        <f>C3-E3</f>
        <v>-136.8759955444898</v>
      </c>
      <c r="L3">
        <f>AVERAGE(H3:H14)</f>
        <v>63.087556567141668</v>
      </c>
      <c r="M3">
        <f>STDEV(H3:H14)</f>
        <v>110.28059432600554</v>
      </c>
      <c r="N3">
        <f>AVERAGE(J3:J14)</f>
        <v>87.279051861844167</v>
      </c>
      <c r="O3">
        <f>STDEV(J3:J14)</f>
        <v>112.92514546495272</v>
      </c>
      <c r="Q3">
        <f>L3 + (1.96*M3)</f>
        <v>279.23752144611251</v>
      </c>
      <c r="R3">
        <f>L3 - (1.96*M3)</f>
        <v>-153.06240831182919</v>
      </c>
      <c r="S3">
        <f>N3 + 1.96*O3</f>
        <v>308.61233697315151</v>
      </c>
      <c r="T3">
        <f>N3 - 1.96*O3</f>
        <v>-134.05423324946315</v>
      </c>
    </row>
    <row r="4" spans="1:21">
      <c r="A4">
        <v>2</v>
      </c>
      <c r="B4">
        <v>25</v>
      </c>
      <c r="C4">
        <v>1591.9172473977001</v>
      </c>
      <c r="D4">
        <v>1553.48536140176</v>
      </c>
      <c r="E4">
        <v>1472.8935198844299</v>
      </c>
      <c r="G4">
        <f t="shared" ref="G4:G14" si="0">AVERAGE(C4,D4)</f>
        <v>1572.7013043997299</v>
      </c>
      <c r="H4">
        <f t="shared" ref="H4:H14" si="1">C4-D4</f>
        <v>38.431885995940092</v>
      </c>
      <c r="I4">
        <f t="shared" ref="I4:I14" si="2">AVERAGE(C4,E4)</f>
        <v>1532.4053836410649</v>
      </c>
      <c r="J4">
        <f t="shared" ref="J4:J14" si="3">C4-E4</f>
        <v>119.02372751327016</v>
      </c>
      <c r="L4">
        <f t="shared" ref="L4:T4" si="4">L3</f>
        <v>63.087556567141668</v>
      </c>
      <c r="M4">
        <f t="shared" si="4"/>
        <v>110.28059432600554</v>
      </c>
      <c r="N4">
        <f t="shared" si="4"/>
        <v>87.279051861844167</v>
      </c>
      <c r="O4">
        <f t="shared" si="4"/>
        <v>112.92514546495272</v>
      </c>
      <c r="Q4">
        <f>Q3</f>
        <v>279.23752144611251</v>
      </c>
      <c r="R4">
        <f>R3</f>
        <v>-153.06240831182919</v>
      </c>
      <c r="S4">
        <f>S3</f>
        <v>308.61233697315151</v>
      </c>
      <c r="T4">
        <f t="shared" si="4"/>
        <v>-134.05423324946315</v>
      </c>
    </row>
    <row r="5" spans="1:21">
      <c r="A5">
        <v>3</v>
      </c>
      <c r="B5">
        <v>17</v>
      </c>
      <c r="C5">
        <v>1653.94193878803</v>
      </c>
      <c r="D5">
        <v>1418.3130416783199</v>
      </c>
      <c r="E5">
        <v>1406.72717230175</v>
      </c>
      <c r="G5">
        <f t="shared" si="0"/>
        <v>1536.127490233175</v>
      </c>
      <c r="H5">
        <f t="shared" si="1"/>
        <v>235.62889710971012</v>
      </c>
      <c r="I5">
        <f t="shared" si="2"/>
        <v>1530.33455554489</v>
      </c>
      <c r="J5">
        <f>C5-E5</f>
        <v>247.21476648628004</v>
      </c>
    </row>
    <row r="6" spans="1:21">
      <c r="A6">
        <v>4</v>
      </c>
      <c r="B6">
        <v>29</v>
      </c>
      <c r="C6">
        <v>1679.53141903151</v>
      </c>
      <c r="D6">
        <v>1693.4736977995301</v>
      </c>
      <c r="E6">
        <v>1723.4984226346201</v>
      </c>
      <c r="G6">
        <f t="shared" si="0"/>
        <v>1686.5025584155201</v>
      </c>
      <c r="H6">
        <f t="shared" si="1"/>
        <v>-13.94227876802006</v>
      </c>
      <c r="I6">
        <f t="shared" si="2"/>
        <v>1701.5149208330649</v>
      </c>
      <c r="J6">
        <f t="shared" si="3"/>
        <v>-43.967003603110015</v>
      </c>
    </row>
    <row r="7" spans="1:21">
      <c r="A7">
        <v>5</v>
      </c>
      <c r="B7">
        <v>31</v>
      </c>
      <c r="C7">
        <v>1646.45104122929</v>
      </c>
      <c r="D7">
        <v>1576.29815426703</v>
      </c>
      <c r="E7">
        <v>1592.2398696786299</v>
      </c>
      <c r="G7">
        <f t="shared" si="0"/>
        <v>1611.3745977481599</v>
      </c>
      <c r="H7">
        <f t="shared" si="1"/>
        <v>70.152886962260027</v>
      </c>
      <c r="I7">
        <f t="shared" si="2"/>
        <v>1619.3454554539599</v>
      </c>
      <c r="J7">
        <f t="shared" si="3"/>
        <v>54.211171550660083</v>
      </c>
    </row>
    <row r="8" spans="1:21">
      <c r="A8">
        <v>6</v>
      </c>
      <c r="B8">
        <v>20</v>
      </c>
      <c r="C8">
        <v>1643.5436134280801</v>
      </c>
      <c r="D8">
        <v>1474.69369750586</v>
      </c>
      <c r="E8">
        <v>1452.1346784914001</v>
      </c>
      <c r="G8">
        <f t="shared" si="0"/>
        <v>1559.11865546697</v>
      </c>
      <c r="H8">
        <f t="shared" si="1"/>
        <v>168.84991592222013</v>
      </c>
      <c r="I8">
        <f t="shared" si="2"/>
        <v>1547.8391459597401</v>
      </c>
      <c r="J8">
        <f t="shared" si="3"/>
        <v>191.40893493668</v>
      </c>
    </row>
    <row r="9" spans="1:21">
      <c r="A9">
        <v>7</v>
      </c>
      <c r="B9">
        <v>28</v>
      </c>
      <c r="C9">
        <v>1640.5694543176601</v>
      </c>
      <c r="D9">
        <v>1451.2994715032901</v>
      </c>
      <c r="E9">
        <v>1373.9477306703</v>
      </c>
      <c r="G9">
        <f t="shared" si="0"/>
        <v>1545.9344629104751</v>
      </c>
      <c r="H9">
        <f t="shared" si="1"/>
        <v>189.26998281437</v>
      </c>
      <c r="I9">
        <f t="shared" si="2"/>
        <v>1507.2585924939799</v>
      </c>
      <c r="J9">
        <f t="shared" si="3"/>
        <v>266.62172364736011</v>
      </c>
    </row>
    <row r="10" spans="1:21">
      <c r="A10">
        <v>8</v>
      </c>
      <c r="B10">
        <v>30</v>
      </c>
      <c r="C10">
        <v>1579.78192956875</v>
      </c>
      <c r="D10">
        <v>1548.51473235146</v>
      </c>
      <c r="E10">
        <v>1521.99664817095</v>
      </c>
      <c r="G10">
        <f t="shared" si="0"/>
        <v>1564.1483309601049</v>
      </c>
      <c r="H10">
        <f t="shared" si="1"/>
        <v>31.267197217290004</v>
      </c>
      <c r="I10">
        <f t="shared" si="2"/>
        <v>1550.8892888698501</v>
      </c>
      <c r="J10">
        <f t="shared" si="3"/>
        <v>57.785281397799963</v>
      </c>
      <c r="U10" t="s">
        <v>15</v>
      </c>
    </row>
    <row r="11" spans="1:21">
      <c r="A11">
        <v>9</v>
      </c>
      <c r="B11">
        <v>34</v>
      </c>
      <c r="C11">
        <v>1608.2669571148399</v>
      </c>
      <c r="D11">
        <v>1524.3483212671599</v>
      </c>
      <c r="E11">
        <v>1539.86722104349</v>
      </c>
      <c r="G11">
        <f t="shared" si="0"/>
        <v>1566.3076391909999</v>
      </c>
      <c r="H11">
        <f t="shared" si="1"/>
        <v>83.91863584767998</v>
      </c>
      <c r="I11">
        <f t="shared" si="2"/>
        <v>1574.0670890791648</v>
      </c>
      <c r="J11">
        <f t="shared" si="3"/>
        <v>68.399736071349935</v>
      </c>
      <c r="U11">
        <v>0</v>
      </c>
    </row>
    <row r="12" spans="1:21">
      <c r="A12">
        <v>10</v>
      </c>
      <c r="B12">
        <v>24</v>
      </c>
      <c r="C12">
        <v>1632.5544396805899</v>
      </c>
      <c r="D12">
        <v>1599.7232048180999</v>
      </c>
      <c r="E12">
        <v>1543.0086278911001</v>
      </c>
      <c r="G12">
        <f t="shared" si="0"/>
        <v>1616.1388222493449</v>
      </c>
      <c r="H12">
        <f t="shared" si="1"/>
        <v>32.831234862489964</v>
      </c>
      <c r="I12">
        <f t="shared" si="2"/>
        <v>1587.7815337858451</v>
      </c>
      <c r="J12">
        <f t="shared" si="3"/>
        <v>89.54581178948979</v>
      </c>
      <c r="U12">
        <v>2000</v>
      </c>
    </row>
    <row r="13" spans="1:21">
      <c r="A13">
        <v>11</v>
      </c>
      <c r="B13">
        <v>29</v>
      </c>
      <c r="C13">
        <v>1678.76113719299</v>
      </c>
      <c r="D13">
        <v>1605.8868524269001</v>
      </c>
      <c r="E13">
        <v>1606.30414153586</v>
      </c>
      <c r="G13">
        <f t="shared" si="0"/>
        <v>1642.3239948099449</v>
      </c>
      <c r="H13">
        <f t="shared" si="1"/>
        <v>72.874284766089886</v>
      </c>
      <c r="I13">
        <f t="shared" si="2"/>
        <v>1642.532639364425</v>
      </c>
      <c r="J13">
        <f t="shared" si="3"/>
        <v>72.456995657129937</v>
      </c>
    </row>
    <row r="14" spans="1:21">
      <c r="A14">
        <v>12</v>
      </c>
      <c r="B14">
        <v>20</v>
      </c>
      <c r="C14">
        <v>1571.6447618151899</v>
      </c>
      <c r="D14">
        <v>1527.1428599297701</v>
      </c>
      <c r="E14">
        <v>1510.12128937548</v>
      </c>
      <c r="G14">
        <f t="shared" si="0"/>
        <v>1549.3938108724801</v>
      </c>
      <c r="H14">
        <f t="shared" si="1"/>
        <v>44.501901885419784</v>
      </c>
      <c r="I14">
        <f t="shared" si="2"/>
        <v>1540.8830255953349</v>
      </c>
      <c r="J14">
        <f t="shared" si="3"/>
        <v>61.523472439709849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DB272BEE20D244A0E5C183A466A46C" ma:contentTypeVersion="14" ma:contentTypeDescription="Create a new document." ma:contentTypeScope="" ma:versionID="b8c200dc8ecf73ed00269fa44faae222">
  <xsd:schema xmlns:xsd="http://www.w3.org/2001/XMLSchema" xmlns:xs="http://www.w3.org/2001/XMLSchema" xmlns:p="http://schemas.microsoft.com/office/2006/metadata/properties" xmlns:ns3="1607d3ab-c61f-4ed7-a5bc-3b8082c27856" xmlns:ns4="fa5e378e-b709-4e55-a1fc-703fd4edd451" targetNamespace="http://schemas.microsoft.com/office/2006/metadata/properties" ma:root="true" ma:fieldsID="8da730452ca97b957dafb5dbceef90ba" ns3:_="" ns4:_="">
    <xsd:import namespace="1607d3ab-c61f-4ed7-a5bc-3b8082c27856"/>
    <xsd:import namespace="fa5e378e-b709-4e55-a1fc-703fd4edd4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7d3ab-c61f-4ed7-a5bc-3b8082c278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e378e-b709-4e55-a1fc-703fd4edd4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7054EF-81FF-47CB-9D49-0458FC7D249E}"/>
</file>

<file path=customXml/itemProps2.xml><?xml version="1.0" encoding="utf-8"?>
<ds:datastoreItem xmlns:ds="http://schemas.openxmlformats.org/officeDocument/2006/customXml" ds:itemID="{B919B150-9FB3-4530-9C14-6EE0F5599B0B}"/>
</file>

<file path=customXml/itemProps3.xml><?xml version="1.0" encoding="utf-8"?>
<ds:datastoreItem xmlns:ds="http://schemas.openxmlformats.org/officeDocument/2006/customXml" ds:itemID="{BE2FE6A5-0F8C-4A5C-9CA3-82D7117AE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Penny Cristinacce</dc:creator>
  <cp:keywords/>
  <dc:description/>
  <cp:lastModifiedBy>Penny Cristinacce</cp:lastModifiedBy>
  <cp:revision/>
  <dcterms:created xsi:type="dcterms:W3CDTF">2020-03-11T13:40:04Z</dcterms:created>
  <dcterms:modified xsi:type="dcterms:W3CDTF">2023-03-16T10:57:13Z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0x01010095DB272BEE20D244A0E5C183A466A46C</vt:lpwstr>
  </property>
</Properties>
</file>