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C:\Users\pkipkemoi\Downloads\"/>
    </mc:Choice>
  </mc:AlternateContent>
  <xr:revisionPtr revIDLastSave="0" documentId="8_{12B9CC2F-9D6C-4096-B6DC-52FBECC09194}" xr6:coauthVersionLast="47" xr6:coauthVersionMax="47" xr10:uidLastSave="{00000000-0000-0000-0000-000000000000}"/>
  <bookViews>
    <workbookView xWindow="-110" yWindow="-110" windowWidth="19420" windowHeight="10420" xr2:uid="{00000000-000D-0000-FFFF-FFFF00000000}"/>
  </bookViews>
  <sheets>
    <sheet name="Supplementary Tables " sheetId="1" r:id="rId1"/>
    <sheet name="Supplementary Figure" sheetId="2" r:id="rId2"/>
    <sheet name="First year completeness" sheetId="3" state="hidden" r:id="rId3"/>
    <sheet name="Case data" sheetId="4" state="hidden" r:id="rId4"/>
    <sheet name="at a glance" sheetId="5" state="hidden" r:id="rId5"/>
    <sheet name="First stepswords" sheetId="6" state="hidden" r:id="rId6"/>
    <sheet name="RavensMolteno breakdown" sheetId="7" state="hidden" r:id="rId7"/>
    <sheet name="SES" sheetId="8" state="hidden" r:id="rId8"/>
    <sheet name="Speech by diagnosis" sheetId="9"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3" roundtripDataSignature="AMtx7mhLc2y+VCuscc07fjeZQhxTPOc2TQ=="/>
    </ext>
  </extLst>
</workbook>
</file>

<file path=xl/calcChain.xml><?xml version="1.0" encoding="utf-8"?>
<calcChain xmlns="http://schemas.openxmlformats.org/spreadsheetml/2006/main">
  <c r="D23" i="9" l="1"/>
  <c r="D22" i="9"/>
  <c r="D21" i="9"/>
  <c r="D20" i="9"/>
  <c r="J25" i="8"/>
  <c r="J24" i="8"/>
  <c r="J23" i="8"/>
  <c r="K23" i="8" s="1"/>
  <c r="P20" i="8"/>
  <c r="P19" i="8"/>
  <c r="P18" i="8"/>
  <c r="P22" i="8" s="1"/>
  <c r="I16" i="8"/>
  <c r="Q15" i="8"/>
  <c r="O29" i="7"/>
  <c r="P27" i="7"/>
  <c r="P22" i="7" s="1"/>
  <c r="R25" i="7"/>
  <c r="P25" i="7"/>
  <c r="P26" i="7" s="1"/>
  <c r="O25" i="7"/>
  <c r="N25" i="7"/>
  <c r="N26" i="7" s="1"/>
  <c r="R23" i="7"/>
  <c r="P23" i="7"/>
  <c r="P24" i="7" s="1"/>
  <c r="O23" i="7"/>
  <c r="N23" i="7"/>
  <c r="P21" i="7"/>
  <c r="S23" i="7" s="1"/>
  <c r="O21" i="7"/>
  <c r="O27" i="7" s="1"/>
  <c r="N21" i="7"/>
  <c r="N27" i="7" s="1"/>
  <c r="J15" i="7"/>
  <c r="H15" i="7"/>
  <c r="F15" i="7"/>
  <c r="J14" i="7"/>
  <c r="H14" i="7"/>
  <c r="F14" i="7"/>
  <c r="P13" i="7"/>
  <c r="O13" i="7"/>
  <c r="N13" i="7"/>
  <c r="J13" i="7"/>
  <c r="H13" i="7"/>
  <c r="F13" i="7"/>
  <c r="W12" i="7"/>
  <c r="V12" i="7"/>
  <c r="U12" i="7"/>
  <c r="T12" i="7"/>
  <c r="Q12" i="7"/>
  <c r="P12" i="7"/>
  <c r="O12" i="7"/>
  <c r="N12" i="7"/>
  <c r="J12" i="7"/>
  <c r="H12" i="7"/>
  <c r="F12" i="7"/>
  <c r="W10" i="7"/>
  <c r="V10" i="7"/>
  <c r="U10" i="7"/>
  <c r="T10" i="7"/>
  <c r="Q10" i="7"/>
  <c r="P10" i="7"/>
  <c r="O10" i="7"/>
  <c r="N10" i="7"/>
  <c r="W8" i="7"/>
  <c r="V8" i="7"/>
  <c r="U8" i="7"/>
  <c r="T8" i="7"/>
  <c r="P8" i="7"/>
  <c r="J8" i="7"/>
  <c r="H8" i="7"/>
  <c r="E8" i="7"/>
  <c r="N8" i="7" s="1"/>
  <c r="D8" i="7"/>
  <c r="Q7" i="7"/>
  <c r="Q8" i="7" s="1"/>
  <c r="K7" i="7"/>
  <c r="J7" i="7"/>
  <c r="H7" i="7"/>
  <c r="F7" i="7"/>
  <c r="D7" i="7"/>
  <c r="Q6" i="7"/>
  <c r="P6" i="7"/>
  <c r="O6" i="7"/>
  <c r="N6" i="7"/>
  <c r="K6" i="7"/>
  <c r="J6" i="7"/>
  <c r="H6" i="7"/>
  <c r="D6" i="7"/>
  <c r="K5" i="7"/>
  <c r="J5" i="7"/>
  <c r="H5" i="7"/>
  <c r="F5" i="7"/>
  <c r="D5" i="7"/>
  <c r="E32" i="4"/>
  <c r="E31" i="4"/>
  <c r="E9" i="4"/>
  <c r="E47" i="1"/>
  <c r="E46" i="1"/>
  <c r="E45" i="1"/>
  <c r="E44" i="1"/>
  <c r="E42" i="1"/>
  <c r="E41" i="1"/>
  <c r="O22" i="7" l="1"/>
  <c r="P29" i="7"/>
  <c r="N24" i="7"/>
  <c r="N22" i="7"/>
  <c r="O24" i="7"/>
  <c r="O26" i="7"/>
  <c r="P30" i="7"/>
  <c r="F6" i="7"/>
  <c r="F8" i="7"/>
  <c r="O8" i="7"/>
  <c r="P23" i="8"/>
</calcChain>
</file>

<file path=xl/sharedStrings.xml><?xml version="1.0" encoding="utf-8"?>
<sst xmlns="http://schemas.openxmlformats.org/spreadsheetml/2006/main" count="798" uniqueCount="485">
  <si>
    <t>Supplementary Table 1: Case data completeness for trio pilot</t>
  </si>
  <si>
    <t>Tool</t>
  </si>
  <si>
    <t>Length</t>
  </si>
  <si>
    <t>Eligible group</t>
  </si>
  <si>
    <t>Eligible count</t>
  </si>
  <si>
    <t>Eligible w/
complete 
administration</t>
  </si>
  <si>
    <t>Details</t>
  </si>
  <si>
    <t>Ravens Progressive Matrices (RPM)</t>
  </si>
  <si>
    <t>36-60 items</t>
  </si>
  <si>
    <t>Cases, 6 yrs or older</t>
  </si>
  <si>
    <t>21 child cases failed to complete
and completed the Molteno instead</t>
  </si>
  <si>
    <t>Molteno</t>
  </si>
  <si>
    <t>4 domains</t>
  </si>
  <si>
    <t>Cases, 5 yrs or younger</t>
  </si>
  <si>
    <t>Domain completion:
64/71 Gross motor, 
62/71 Fine motor,
68/71 Communication
71/71 Social</t>
  </si>
  <si>
    <t>Cases, unable to 
complete RPM</t>
  </si>
  <si>
    <t>3Di Brief</t>
  </si>
  <si>
    <t>61 items</t>
  </si>
  <si>
    <t>Cases</t>
  </si>
  <si>
    <t>Missing:
1 item missing for 4 child cases
2 items missing for 3 child cases
3 items missing for 2 child cases
4 items missing for 1 child case</t>
  </si>
  <si>
    <t>SNAP ADHD</t>
  </si>
  <si>
    <t>18 items</t>
  </si>
  <si>
    <t>Photograph</t>
  </si>
  <si>
    <t>5 photos</t>
  </si>
  <si>
    <t>24 declined consenting for photos</t>
  </si>
  <si>
    <t>NeuroMedical Assessment</t>
  </si>
  <si>
    <t>46 items</t>
  </si>
  <si>
    <t>Missing:
1 item missing for 10 child cases
2 items missing for 9 child cases
3 items missing for 3 child cases
4 items missing for 3 child cases</t>
  </si>
  <si>
    <t>Kilifi/UCT Asset Index</t>
  </si>
  <si>
    <t>20 items</t>
  </si>
  <si>
    <t>Kilifi Asset Index
1 missing item for 7 child cases
UCT Asset Index
1 missing item for 15 child cases
2 missing items for 1 child case
4 missing items for 3 child cases
6 missing items for 1 child case
7 missing items for 10 child caes
8 missing items for 1 child case 
Branching logic mistakenly hid required fields early on for UCT Index, leading to data loss</t>
  </si>
  <si>
    <t>SCDC</t>
  </si>
  <si>
    <t>12 items</t>
  </si>
  <si>
    <t xml:space="preserve">Cases in Kenya,
Cases in SA 
enrolled after Mar 6 '19
</t>
  </si>
  <si>
    <t>Kenya and SA Teams didn't start using SCDC 
until March 2019</t>
  </si>
  <si>
    <t>UCT Alcohol
Exposure</t>
  </si>
  <si>
    <t>9 items</t>
  </si>
  <si>
    <t>Demographics</t>
  </si>
  <si>
    <t>6 items</t>
  </si>
  <si>
    <t>CBCL Preschool</t>
  </si>
  <si>
    <t>100 items</t>
  </si>
  <si>
    <t xml:space="preserve">Cases in SA, 5 yrs or younger enrolled after Mar 27 '19
</t>
  </si>
  <si>
    <t>1 missing item for 1 child case</t>
  </si>
  <si>
    <t>CBCL School-age</t>
  </si>
  <si>
    <t>113 items</t>
  </si>
  <si>
    <t>Cases in SA and Kenya, 6 yrs or older enrolled after Mar 17 '19</t>
  </si>
  <si>
    <t>Supplementary Table 2: Parent data completeness for trio pilot</t>
  </si>
  <si>
    <t>Incomplete 
notes</t>
  </si>
  <si>
    <t>Ravens Progressive Matrices</t>
  </si>
  <si>
    <t>60 items</t>
  </si>
  <si>
    <t>Parents</t>
  </si>
  <si>
    <t xml:space="preserve">1 missing assessment for 1 mother
1 un-answered item for 3 mothers </t>
  </si>
  <si>
    <t>Supplementary Table 3: Reportable SNV/indel pathogenic and likely pathogenic findings in known OMIM disease genes</t>
  </si>
  <si>
    <t>Gene</t>
  </si>
  <si>
    <t>HGVS</t>
  </si>
  <si>
    <t>Classification</t>
  </si>
  <si>
    <t>Summary</t>
  </si>
  <si>
    <t>CREBBP (NM_004380.3)</t>
  </si>
  <si>
    <t>c.3914+3G&gt;T</t>
  </si>
  <si>
    <t>Likely Pathogenic</t>
  </si>
  <si>
    <t>The heterozygous c.3914+3G&gt;T variant in CREBBP was identified by our study in 1 individual with clinical features of Rubinstein-Taybi syndrome. Trio exome analysis showed this variant to be de novo. The c.3914+3G&gt;T variant in CREBBP has not been previously reported in individuals with Rubinstein-Taybi syndrome and was absent from large population studies. Computational prediction tools and conservation analyses do not provide strong support for or against an impact to the protein. In summary, although additional studies are required to fully establish its clinical significance, this variant is likely pathogenic for autosomal dominant Rubinstein-Taybi syndrome. ACMG/AMP Criteria applied: PS2, PP4, PM2_supporting (Richards 2015).</t>
  </si>
  <si>
    <t>c.5558A&gt;C, (p.Gln1853Pro)</t>
  </si>
  <si>
    <t>The heterozygous p.Gln1853Pro variant in CREBBP was identified by our study in 1 individual with a neurodevelopmental disorder including delayed speech and language development, global developmental delay, intellectual disability, abnormal social behavior, hearing impairment, and abnormal facial shape. Trio exome analysis showed this variant to be de novo. The p.Gln1853Pro variant in CREBBP has not been previously reported in individuals with Menke-Hennekam or Rubinstein-Taybi syndrome and was absent from large population studies. Computational prediction tools and conservation analyses suggest that this variant may impact the protein, though this information is not predictive enough to determine pathogenicity. The number of missense variants reported in CREBBP in the general population is lower than expected, suggesting there is little benign variation in this gene and slightly increasing the possibility that a missense variant in this gene may not be tolerated. In summary, although additional studies are required to fully establish its clinical significance, this variant is likely pathogenic for autosomal dominant CREBBP-related disorder. ACMG/AMP Criteria applied: PS2_Moderate, PP3_Moderate, PM2_supporting, PP2 (Richards 2015).</t>
  </si>
  <si>
    <t>DDX3X (NM_001356.5)</t>
  </si>
  <si>
    <t>c.599A&gt;G, (p.Tyr200Cys)</t>
  </si>
  <si>
    <t>The heterozygous p.Tyr200Cys variant in DDX3X was identified by our study in 1 female individual with a neurodevelopmental disorder including global developmental delay, absent speech, motor stereotypy, and self-injurious behavior. Trio exome analysis showed this variant to be de novo. The p.Tyr200Cys variant in DDX3X has not been previously reported in individuals with neurodevelopmental disorders and was absent from large population studies. Computational prediction tools and conservation analyses suggest that this variant may impact the protein, though this information is not predictive enough to determine pathogenicity. The number of missense variants reported in DDX3X in the general population is lower than expected, suggesting there is little benign variation in this gene and slightly increasing the possibility that a missense variant in this gene may not be tolerated. In summary, although additional studies are required to fully establish its clinical significance, this variant is likely pathogenic for X-linked intellectual disability. ACMG/AMP Criteria applied: PP3_moderate, PS2_moderate, PP2, PM2_supporting (Richards 2015).</t>
  </si>
  <si>
    <t>IRF2BPL (NM_024496.4)</t>
  </si>
  <si>
    <t>c.2137del, (p.Leu713SerfsTer54)</t>
  </si>
  <si>
    <t>The heterozygous p.Leu713fs variant in IRF2BPL was identified by our study in 1 individual with a neurodevelopmental disorder including absent speech, seizure, global developmental delay, dystonia, athetosis, and abnormal social behavior. Trio exome analysis showed this variant to be de novo. The p.Leu713fs variant in IRF2BPL has not been previously reported in individuals with a neurodevelopmental disorder and was absent from large population studies. This variant is predicted to cause a frameshift, which alters the protein’s amino acid sequence beginning at position 713 and leads to a premature termination codon 54 amino acids downstream. This gene is a single exon gene so frameshift variants are more likely to escape nonsense mediated decay (NMD) and result in a truncated protein. However, this variant is predicted to remove &gt;10% of the normal protein sequence, and is therefore likely to disrupt protein function. Heterozygous loss of function of the IRF2BPL gene is an established disease mechanism in neurodevelopmental disorders. In summary, although additional studies are required to fully establish its clinical significance, this variant is likely pathogenic for autosomal dominant neurodevelopmental disorder. ACMG/AMP Criteria applied: PVS1_strong, PS2_moderate, PM2_supporting (Richards 2015).</t>
  </si>
  <si>
    <t>SCN2A (NM_001040142.2)</t>
  </si>
  <si>
    <t>c.2877C&gt;A, (p.Cys959Ter)</t>
  </si>
  <si>
    <t>Pathogenic</t>
  </si>
  <si>
    <t>The heterozygous p.Cys959Ter variant in SCN2A was identified by our study in 1 individual with a neurodevelopmental disorder including autism, global developmental delay, absent speech, and stereotypy. Trio exome analysis showed this variant to be de novo. The p.Cys959Ter variant in SCN2A was found to be de novo in 2 individuals with neurodevelopmental disorders (PMID: 22495306, 24859339), and was absent from large population studies. This variant has also been reported in ClinVar (Variation ID#: 410979) and has been interpreted as pathogenic by Invitae and GenomeConnect - Simons Searchlight. In vitro functional studies provide some evidence that the p.Cys959Ter variant may impact protein function (PMID: 28256214). However, these types of assays may not accurately represent biological function. This nonsense variant leads to a premature termination codon at position 959, which is predicted to lead to a truncated or absent protein. Heterozygous loss of function of the SCN2A gene is an established disease mechanism in neurodevelopmental disorders. In summary, this variant meets criteria to be classified as pathogenic for autosomal dominant complex neurodevelopmental disorder. ACMG/AMP Criteria applied: PVS1, PS2_moderate, PM2_supporting, PS3_supporting, PS4_supporting (Richards 2015).</t>
  </si>
  <si>
    <t>SYNGAP1 (NM_006772.3)</t>
  </si>
  <si>
    <t>c.3795-1G&gt;A</t>
  </si>
  <si>
    <t>The heterozygous c.3795-1G&gt;A variant in SYNGAP1 was identified by our study in 1 individual with a neurodevelopmental disorder including global developmental delay, seizure, ADHD, motor stereotypy, and abnormal social behavior. Trio exome analysis showed this variant to be de novo. The c.3795-1G&gt;A variant in SYNGAP1 has not been previously reported in individuals with a neurodevelopmental disorder and was absent from large population studies. This variant is located in the 5' splice region. Computational tools predict a splicing impact. Heterozygous loss of function of the SYNGAP1 gene is an established disease mechanism in neurodevelopmental disorders. In summary, this variant meets criteria to be classified as pathogenic for autosomal dominant complex neurodevelopmental disorder. ACMG/AMP Criteria applied: PVS1, PS2_supporting, PM2_supporting (Richards 2015).</t>
  </si>
  <si>
    <t>BCL11B (NM_138576.4)</t>
  </si>
  <si>
    <t>c.1535_1536del, (p.Ala512GlyfsTer4)</t>
  </si>
  <si>
    <t>The heterozygous p.Ala512fs variant in BCL11B was identified by our study in 1 individual with a neurodevelopmental disorder including delayed speech and language development, intellectual disability, delayed ability to walk, and seizure. Trio exome analysis showed this variant to be de novo. The p.Ala512fs variant in BCL11B has not been previously reported in individuals with intellectual developmental disorder and was absent from large population studies. This variant is predicted to cause a frameshift, which alters the protein’s amino acid sequence beginning at position 512 and leads to a premature termination codon 4 amino acids downstream. This alteration occurs within the last exon and is more likely to escape nonsense mediated decay (NMD) and result in a truncated protein. However, this variant removes &gt;40% of the normal protein sequence and is therefore likely to disrupt protein function. Heterozygous loss of function of the BCL11B gene is an established disease mechanism in intellectual developmental disorder. In summary, although additional studies are required to fully establish its clinical significance, this variant is likely pathogenic for autosomal dominant neurodevelopmental disorder. ACMG/AMP Criteria applied: PVS1_strong, PS2_supporting, PM2_supporting (Richards 2015).</t>
  </si>
  <si>
    <t>c.894C&gt;A, (p.Cys298Ter)</t>
  </si>
  <si>
    <t>The heterozygous p.Cys298Ter variant in DDX3X was identified by our study in 1 female individual with a neurodevelopmental disorder including delayed speech and language development, intellectual disability, delayed ability to walk, and motor stereotypy. Trio exome analysis showed this variant to be de novo. The p.Cys298Ter variant in DDX3X was found to be de novo in 1 individual with a neurodevelopmental disorder (PMID: 35392274), and was absent from large population studies. This nonsense variant leads to a premature termination codon at position 298, which is predicted to lead to a truncated or absent protein. Heterozygous loss of function of the DDX3X gene is an established disease mechanism in intellectual disability. In summary, this variant meets criteria to be classified as pathogenic for X-linked neurodevelopmental disorder. ACMG/AMP Criteria applied: PVS1, PS2_moderate, PM2_supporting, PS4_supporting (Richards 2015).</t>
  </si>
  <si>
    <t>c.1582C&gt;T, (p.Arg528Cys)</t>
  </si>
  <si>
    <t>The heterozygous p.Arg528Cys variant in DDX3X was identified by our study in 1 female individual with a neurodevelopmental disorder including delayed speech and language development, intellectual disability, seizure, and delayed ability to walk. Trio exome analysis showed this variant to be de novo. The p.Arg528Cys variant in DDX3X was also found to be de novo in 2 individuals with neurodevelopmental disorder (PMID: 32135084, 33504798), and was absent from large population studies. This variant has also been reported in ClinVar (Variation ID#: 421724) and has been interpreted as pathogenic or likely pathogenic by Women's Health and Genetics/Laboratory Corporation of America (LabCorp) and GeneDx. Computational prediction tools and conservation analyses suggest that this variant may impact the protein, though this information is not predictive enough to determine pathogenicity. The number of missense variants reported in DDX3X in the general population is lower than expected, suggesting there is little benign variation in this gene and slightly increasing the possibility that a missense variant in this gene may not be tolerated. In summary, although additional studies are required to fully establish its clinical significance, this variant is likely pathogenic for X-linked neurodevelopmental disorder. ACMG/AMP Criteria applied: PS2_moderate, PP2, PP3_moderate, PM2_supporting, PS4_supporting (Richards 2015).</t>
  </si>
  <si>
    <t>MBD5 (NM_018328.4)</t>
  </si>
  <si>
    <t>c.4170G&gt;A, (p.Trp1390Ter)</t>
  </si>
  <si>
    <t>The heterozygous p.Trp1623Ter variant in MBD5 was identified by our study in 1 individual with a neurodevelopmental disorder including global developmental delay, ADHD, and intellectual disability. Trio exome analysis showed this variant to be de novo. The p.Trp1623Ter variant in MBD5 has not been previously reported in individuals with a neurodevelopmental disorder and was absent from large population studies. This nonsense variant leads to a premature termination codon at position 1623, which is predicted to lead to a truncated or absent protein. Heterozygous loss of function of the MBD5 gene is strongly associated to intellectual disability. In summary this variant meets criteria to be classified as pathogenic for autosomal dominant neurodevelopmental disorder. ACMG/AMP Criteria applied: PVS1, PS2_supporting, PM2_supporting (Richards 2015).</t>
  </si>
  <si>
    <t>TLK2 (NM_001284333.2)</t>
  </si>
  <si>
    <t>c.1655T&gt;C, (p.Leu552Pro)</t>
  </si>
  <si>
    <t>The heterozygous p.Leu530Pro variant in TLK2 was identified by our study in 1 individual with a neurodevelopmental disorder including intellectual disability, seizure, delayed ability to walk, and short stature. Trio exome analysis showed this variant to be de novo. The p.Leu530Pro variant in TLK2 has not been previously reported in individuals with neurodevelopmental disorders and was absent from large population studies. Computational prediction tools and conservation analyses suggest that this variant may impact the protein, though this information is not predictive enough to determine pathogenicity. The number of missense variants reported in TLK2 in the general population is lower than expected, suggesting there is little benign variation in this gene and slightly increasing the possibility that a missense variant in this gene may not be tolerated. In summary, although additional studies are required to fully establish its clinical significance, this variant is likely pathogenic for autosomal dominant intellectual disability. ACMG/AMP Criteria applied: PP3_moderate, PS2_moderate, PP2, PM2_supporting (Richards 2015).</t>
  </si>
  <si>
    <t>ZBTB18 (NM_205768.3)</t>
  </si>
  <si>
    <t>c.204_205del, (p.Asp70HisfsTer19)</t>
  </si>
  <si>
    <t>The heterozygous p.Asp70fs variant in ZBTB18 was identified by our study in 1 individual with a neurodevelopmental disorder including autism, delayed speech and language development, intellectual disability, and motor stereotypy. Trio exome analysis showed this variant to be de novo. The p.Asp70fs variant in ZBTB18 has not been previously reported in individuals with neurodevelopmental disorders and was absent from large population studies. This variant is predicted to cause a frameshift, which alters the protein’s amino acid sequence beginning at position 70 and leads to a premature termination codon 19 amino acids downstream. This variant falls in the last exon of the gene and is more likely to escape nonsense mediated decay (NMD) and result in a truncated protein. However, the variant is precited to remove &gt;80% of the normal protein sequence and is therefore likely to lead to loss of function. Heterozygous loss of function of the ZBTB18 gene is strongly associated to intellectual disability. In summary, although additional studies are required to fully establish its clinical significance, this variant is likely pathogenic for autosomal dominant intellectual disability. ACMG/AMP Criteria applied: PVS1_strong, PS2_supporting, PM2_supporting (Richards 2015).</t>
  </si>
  <si>
    <t>Supplementary Table 4: Structural variant pathogenic and likely pathogenic findings</t>
  </si>
  <si>
    <t>Syndrome</t>
  </si>
  <si>
    <t>Copy Number</t>
  </si>
  <si>
    <t>Inheritance</t>
  </si>
  <si>
    <t>gene/location</t>
  </si>
  <si>
    <t>Score</t>
  </si>
  <si>
    <t>Rules Applied</t>
  </si>
  <si>
    <t>OMIM</t>
  </si>
  <si>
    <t>UCSC</t>
  </si>
  <si>
    <t>Decipher</t>
  </si>
  <si>
    <t>6q interstitial deletion syndrome</t>
  </si>
  <si>
    <t>de novo</t>
  </si>
  <si>
    <t>6q22.1-23.2</t>
  </si>
  <si>
    <t>PATHOGENIC</t>
  </si>
  <si>
    <t>1A, 2A, 3C, 5A</t>
  </si>
  <si>
    <t>n/a</t>
  </si>
  <si>
    <t>https://genome.ucsc.edu/cgi-bin/hgTracks?db=hg38&amp;lastVirtModeType=default&amp;lastVirtModeExtraState=&amp;virtModeType=default&amp;virtMode=0&amp;nonVirtPosition=&amp;position=chr6%3A115941808%2D133892653&amp;hgsid=899401353_EkxFgd3dB0uQJCC1jHI6Bark4Zt7</t>
  </si>
  <si>
    <t>https://decipher.sanger.ac.uk/search/patients/results?q=6%3A116262971-134213816</t>
  </si>
  <si>
    <t>Chromosome 16p11.2 deletion syndrome, 593kb</t>
  </si>
  <si>
    <t>16p11.2</t>
  </si>
  <si>
    <t>1A, 2A, 3B, 5A</t>
  </si>
  <si>
    <t>https://www.omim.org/entry/611913</t>
  </si>
  <si>
    <t>https://genome.ucsc.edu/cgi-bin/hgTracks?db=hg38&amp;lastVirtModeType=default&amp;lastVirtModeExtraState=&amp;virtModeType=default&amp;virtMode=0&amp;nonVirtPosition=&amp;position=chr16%3A29663598%2D30188229&amp;hgsid=899401353_EkxFgd3dB0uQJCC1jHI6Bark4Zt7</t>
  </si>
  <si>
    <t>https://decipher.sanger.ac.uk/search/patients/results?q=16%3A29674919-30199550</t>
  </si>
  <si>
    <t>Chromosome 18q deletion syndrome</t>
  </si>
  <si>
    <t>18q21.33-q23</t>
  </si>
  <si>
    <t>https://www.omim.org/entry/601808</t>
  </si>
  <si>
    <t>https://genome.ucsc.edu/cgi-bin/hgTracks?db=hg38&amp;lastVirtModeType=default&amp;lastVirtModeExtraState=&amp;virtModeType=default&amp;virtMode=0&amp;nonVirtPosition=&amp;position=chr18%3A61490305%2D80247612&amp;hgsid=899401353_EkxFgd3dB0uQJCC1jHI6Bark4Zt7</t>
  </si>
  <si>
    <t>https://decipher.sanger.ac.uk/search/patients/results?q=18%3A59157538-78007612</t>
  </si>
  <si>
    <t>Chromosome 22q11.2 microduplication syndrome</t>
  </si>
  <si>
    <t>22q11.21</t>
  </si>
  <si>
    <t>https://www.omim.org/entry/608363</t>
  </si>
  <si>
    <t>https://genome.ucsc.edu/cgi-bin/hgTracks?db=hg38&amp;lastVirtModeType=default&amp;lastVirtModeExtraState=&amp;virtModeType=default&amp;virtMode=0&amp;nonVirtPosition=&amp;position=chr22%3A18985739%2D21081116&amp;hgsid=899401353_EkxFgd3dB0uQJCC1jHI6Bark4Zt7</t>
  </si>
  <si>
    <t>https://decipher.sanger.ac.uk/search/patients/results?q=22%3A18973252-21068629</t>
  </si>
  <si>
    <t>Chromosome 22q13 duplication syndrome</t>
  </si>
  <si>
    <t>22q13.33</t>
  </si>
  <si>
    <t>1A, 2B, 3B, 5A</t>
  </si>
  <si>
    <t>https://www.omim.org/entry/615538</t>
  </si>
  <si>
    <t>https://genome.ucsc.edu/cgi-bin/hgTracks?db=hg38&amp;lastVirtModeType=default&amp;lastVirtModeExtraState=&amp;virtModeType=default&amp;virtMode=0&amp;nonVirtPosition=&amp;position=chr22%3A49883237%2D50740457&amp;hgsid=899401353_EkxFgd3dB0uQJCC1jHI6Bark4Zt7</t>
  </si>
  <si>
    <t>https://decipher.sanger.ac.uk/search/patients/results?q=22%3A50276885-51134105</t>
  </si>
  <si>
    <t>Chromosome 22q11.2 deletion syndrome, distal</t>
  </si>
  <si>
    <t>https://www.omim.org/entry/611867?search=22q11%20deletion&amp;highlight=22q11%20deletion</t>
  </si>
  <si>
    <t>Chromosome 15q13.3 microdeletion syndrome</t>
  </si>
  <si>
    <t>paternally inh.</t>
  </si>
  <si>
    <t>15q13.2-13.3</t>
  </si>
  <si>
    <t>1A, 2A, 3A, 5F</t>
  </si>
  <si>
    <t>https://www.omim.org/entry/612001?search=15q13.3%20deletion&amp;highlight=15q133%20deletion</t>
  </si>
  <si>
    <t>https://genome.ucsc.edu/cgi-bin/hgTracks?db=hg38&amp;lastVirtModeType=default&amp;lastVirtModeExtraState=&amp;virtModeType=default&amp;virtMode=0&amp;nonVirtPosition=&amp;position=chr15%3A30626003%2D32111997&amp;hgsid=899401353_EkxFgd3dB0uQJCC1jHI6Bark4Zt7</t>
  </si>
  <si>
    <t>https://decipher.sanger.ac.uk/search/patients/results?q=15%3A30918206-32404200</t>
  </si>
  <si>
    <t>Chromosome 15q11-q13 Microduplication Syndrome</t>
  </si>
  <si>
    <t>non-disjunction</t>
  </si>
  <si>
    <t>15q11.2-13.1</t>
  </si>
  <si>
    <t>https://www.omim.org/entry/608636?search=15q11.2&amp;highlight=15q112</t>
  </si>
  <si>
    <t>https://genome.ucsc.edu/cgi-bin/hgTracks?db=hg38&amp;lastVirtModeType=default&amp;lastVirtModeExtraState=&amp;virtModeType=default&amp;virtMode=0&amp;nonVirtPosition=&amp;position=chr15%3A22810652%2D29822566&amp;hgsid=899401353_EkxFgd3dB0uQJCC1jHI6Bark4Zt7</t>
  </si>
  <si>
    <t>https://decipher.sanger.ac.uk/search/patients/results?q=15%3A23062414-30074328</t>
  </si>
  <si>
    <t>3p- syndrome</t>
  </si>
  <si>
    <t>3p25.1-p24.3</t>
  </si>
  <si>
    <t>1A, 2B, 3C, 5A</t>
  </si>
  <si>
    <t>https://www.omim.org/entry/613792?search=3p25&amp;highlight=3p25</t>
  </si>
  <si>
    <t>https://genome.ucsc.edu/cgi-bin/hgTracks?db=hg38&amp;lastVirtModeType=default&amp;lastVirtModeExtraState=&amp;virtModeType=default&amp;virtMode=0&amp;nonVirtPosition=&amp;position=chr3%3A13371737%2D20095506&amp;hgsid=899401353_EkxFgd3dB0uQJCC1jHI6Bark4Zt7</t>
  </si>
  <si>
    <t>Supplementary Table 5: Variants of unknown significance in novel candidate genes</t>
  </si>
  <si>
    <t>AGO1 (NM_012199.5)</t>
  </si>
  <si>
    <t>c.971C&gt;T, (p.Pro324Leu)</t>
  </si>
  <si>
    <t>VUS</t>
  </si>
  <si>
    <t>The heterozygous p.Pro324Leu variant in AGO1 was identified by our study in 1 individual with a neurodevelopmental disorder including global developmental delay, absent speech, motor stereotypy, and self-injurious behavior. Trio exome analysis showed this variant to be de novo. The p.Pro324Leu variant in AGO1 has not been previously reported in individuals with a neurodevelopmental disorder and was absent from large population studies. Computational prediction tools and conservation analyses suggest that this variant may impact the protein, though this information is not predictive enough to determine pathogenicity. The number of missense variants reported in AGO1 in the general population is lower than expected, suggesting there is little benign variation in this gene and slightly increasing the possibility that a missense variant in this gene may not be tolerated. While variants in the AGO1 gene have been reported in individuals with neurodevelopmental disorders, this association has not been definitively established. In summary, while there is some suspicion for a pathogenic role, the clinical significance of this variant is uncertain. ACMG/AMP Criteria applied: PP2, PP3, PM2_supporting, PS2_supporting (Richards 2015).</t>
  </si>
  <si>
    <t>*CACNA1C (NM_001129827.2)</t>
  </si>
  <si>
    <t>c.4129dup, (p.Arg1377ProfsTer61)</t>
  </si>
  <si>
    <t>The heterozygous p.Arg1329fs variant in CACNA1C was identified by our study in 1 individual with a neurodevelopmental disorder including autism, moderate global developmental delay, expressive language delay, and motor stereotypy. Trio exome analysis showed this variant to be de novo. The p.Arg1329fs variant in CACNA1C has not been previously reported in individuals with a neurodevelopmental disorder and was absent from large population studies. This variant is predicted to cause a frameshift, which alters the protein’s amino acid sequence beginning at position 1329 and leads to a premature termination codon 61 amino acids downstream. This alteration is then predicted to lead to a truncated or absent protein. While there is some evidence to suggest that heterozygous loss of function of the CACNA1C gene is a disease mechanism in neurodevelopmental disorder, this association is not yet strongly established based on the criteria laid out in Tayoun, 2018 (PMID: 30192042). While variants in the CACNA1C gene have been reported in individuals with neurodevelopmental disorders, this association has not been definitively established. In summary, while there is some suspicion for a pathogenic role, the clinical significance of this variant is uncertain. ACMG/AMP Criteria applied: PVS1_moderate, PM2_supporting, PS2_supporting (Richards 2015).</t>
  </si>
  <si>
    <t>*CACNA1E (NM_001205293.3)</t>
  </si>
  <si>
    <t>c.3422+1G&gt;A</t>
  </si>
  <si>
    <t>The heterozygous c.3422+1G&gt;A variant in CACNA1E was identified by our study in 1 individual with a neurodevelopmental disorder including autism, moderate global developmental delay, expressive language delay, and motor stereotypy  (PMID: 34702355). Trio exome analysis showed this variant to be de novo. The c.3422+1G&gt;A variant in CACNA1E has not been reported in other individuals with neurodevelopmental disorders and was absent from large population studies. This variant is located in the 3' splice region. Computational tools predict a splicing impact, though this information is not predictive enough to determine pathogenicity. It is of note that loss of function of CACNA1E has not been convincingly associated with autosomal dominant disease based on the criteria laid out in Tayoun et al., 2018 (PMID: 30192042). While variants in the CACNA1E gene have been reported in individuals with neurodevelopmental disorders, this association has not been definitively established.  In summary, the clinical significance of the c.3422+1G&gt;A variant is uncertain. ACMG/AMP Criteria applied: PM2_supporting, PS2_supporting (Richards 2015).</t>
  </si>
  <si>
    <t>MYH10 (NM_001256012.3)</t>
  </si>
  <si>
    <t>c.2555G&gt;A, (p.Arg852Gln)</t>
  </si>
  <si>
    <t>The heterozygous p.Arg852Gln variant in MYH10 was identified by our study in 1 individual with a neurodevelopmental disorder including autism, global developmental delay, absent speech, and motor stereotypy. Trio exome analysis showed this variant to be de novo. The p.Arg852Gln variant in MYH10 has not been previously reported in individuals with neurodevelopmental disorders and was absent from large population studies. The number of missense variants reported in MYH10 in the general population is lower than expected, suggesting there is little benign variation in this gene and slightly increasing the possibility that a missense variant in this gene may not be tolerated. Computational prediction tools and conservation analyses do not provide strong support for or against an impact to the protein. While variants in the MYH10 gene have been reported in individuals with neurodevelopmental disorders, this association has not been definitively established. In summary, the clinical significance of the p.Arg852Gln variant is uncertain. ACMG/AMP Criteria applied: PM2_supporting, PS2_supporting, PP2 (Richards 2015).</t>
  </si>
  <si>
    <t>PPP2R5C (NM_001161725.1)</t>
  </si>
  <si>
    <t>c.254_259del, (p.Asp85_Phe86del)</t>
  </si>
  <si>
    <t>The heterozygous p.Asp114_Phe115del variant in PPP2R5C was identified by our study in 1 individual with a neurodevelopmental disorder including seizure, global developmental delay, absent speech, delayed social development, and steppage gait. Trio exome analysis showed this variant to be de novo. The p.Asp114_Phe115del variant in PPP2R5C has not been previously reported in individuals with neurodevelopmental disorders and was absent from large population studies. This variant is a deletion of 2 amino acids at position 114 and is not predicted to alter the protein reading-frame. It is unclear if this deletion will impact the protein. While variants in the PPP2R5C gene have been reported in individuals with neurodevelopmental disorders, this association has not been definitively established. In summary, while there is some suspicion for a pathogenic role, the clinical significance of this variant is uncertain. ACMG/AMP Criteria applied: PM2_supporting, PS2_supporting, PM4 (Richards 2015).</t>
  </si>
  <si>
    <t>MAPK1 (NM_002745.5)</t>
  </si>
  <si>
    <t>c.952G&gt;A, (p.Asp318Asn)</t>
  </si>
  <si>
    <t xml:space="preserve">The heterozygous p.Asp318Asn variant in MAPK1 was identified by our study in 1 individual with neurodevelopmental disorder (PMID: 32721402). Trio exome analysis showed this variant to be de novo. It was absent from large population studies. This variant has been reported in ClinVar (Variation ID#: 917745) and has been interpreted as pathogenic by OMIM and Tartaglia Lab (Genetics and Rare Diseases Research Division, Bambino Gesu' Children's Hospital). In vitro functional studies provide some evidence that the p.Asp318Asn variant may impact protein function (PMID: 32721402). However, these types of assays may not accurately represent biological function. Computational prediction tools and conservation analyses do not provide strong support for or against an impact to the protein. The number of missense variants reported in MAPK1 in the general population is lower than expected, suggesting there is little benign variation in this gene and slightly increasing the possibility that a missense variant in this gene may not be tolerated. While variants in the MAPK1 gene have been reported in individuals with neurodevelopmental disorders, this association has not been definitively established. In summary, while there is some suspicion for a pathogenic role, the clinical significance of this variant is uncertain. ACMG/AMP Criteria applied: PM2_supporting, PS2_supporting, PP2, PS3_moderate (Richards 2015).
</t>
  </si>
  <si>
    <t>SF1 (NM_001178030.1)</t>
  </si>
  <si>
    <t>c.737C&gt;T, (p.Pro246Leu)</t>
  </si>
  <si>
    <t>The heterozygous p.Pro121Leu variant in SF1 was identified by our study in 1 individual with neurodevelopmental disorder. Trio exome analysis showed this variant to be de novo. The p.Pro121Leu variant in SF1 has not been previously reported in individuals with neurodevelopmental disorder but has been identified in 0.01% (1/8712) of African/African American chromosomes by the Genome Aggregation Database (gnomAD, http://gnomad.broadinstitute.org; dbSNP ID: rs1427209395). Although this variant has been seen in the general population in a heterozygous state, its frequency is not high enough to rule out a pathogenic role. Computational prediction tools and conservation analyses do not provide strong support for or against an impact to the protein. The number of missense variants reported in SF1 in the general population is lower than expected, suggesting there is little benign variation in this gene and slightly increasing the possibility that a missense variant in this gene may not be tolerated. While variants in the SF1 gene have been reported in individuals with neurodevelopmental disorders, this association has not been definitively established. In summary, the clinical significance of the p.Pro121Leu variant is uncertain. ACMG/AMP Criteria applied: PS2_supporting, PP2 (Richards 2015).</t>
  </si>
  <si>
    <t>Supplementary Figure 1: Flowchart of administration and completion rates for the Raven’s Progressive Matrices and Molteno assessments.</t>
  </si>
  <si>
    <r>
      <rPr>
        <b/>
        <sz val="11"/>
        <color rgb="FF000000"/>
        <rFont val="Arial"/>
      </rPr>
      <t xml:space="preserve"> </t>
    </r>
    <r>
      <rPr>
        <sz val="11"/>
        <color rgb="FF000000"/>
        <rFont val="Arial"/>
      </rPr>
      <t>The flowchart describes the process for identifying which version of test should be administered to a particular subject. The Molteno, Colored Raven’s, and Standard Raven’s were all intended for specific age groups. However, if a child was unable to fully complete the initial test, the child was provided a test designed for the age group just below the child’s level. Test completion rates for all cases ascertained for an neurodevelopmental disorder is shown for each age group with overall missingness noted as less than 10%. Please see Supplmentary tables 1 and 2 for item level incompleteness.</t>
    </r>
  </si>
  <si>
    <t>Table 1: Case data completeness during trio pilot (9/3/2018-7/6/2019)</t>
  </si>
  <si>
    <t>RPM</t>
  </si>
  <si>
    <t>1 case incomplete with no follow-up,
54 cases failed to complete
and followed-up with Molteno instead</t>
  </si>
  <si>
    <t>2 cases incomplete;
Domain completion:
129/149 Gross motor, 
123/149 Fine motor,
145/149 Communication
149/149 Social</t>
  </si>
  <si>
    <t>Missing:
1 item: 11
2 items: 7
3 items: 3
4 items: 1</t>
  </si>
  <si>
    <t>4 missing</t>
  </si>
  <si>
    <t>51 declined</t>
  </si>
  <si>
    <t>Completeness means consent for photo</t>
  </si>
  <si>
    <r>
      <rPr>
        <sz val="10"/>
        <color theme="1"/>
        <rFont val="Arial"/>
      </rPr>
      <t xml:space="preserve">For QC: </t>
    </r>
    <r>
      <rPr>
        <b/>
        <sz val="10"/>
        <color theme="1"/>
        <rFont val="Arial"/>
      </rPr>
      <t>860-77909052-01</t>
    </r>
    <r>
      <rPr>
        <sz val="10"/>
        <color theme="1"/>
        <rFont val="Arial"/>
      </rPr>
      <t xml:space="preserve"> missing consent on Intake, but photos taken</t>
    </r>
  </si>
  <si>
    <t>NMA</t>
  </si>
  <si>
    <t>Missing:
1.0     12
2.0     19
4.0     30
5.0      3
6.0      2
8.0      2
10.0     1</t>
  </si>
  <si>
    <t>Kilifi/UCT 
Asset Index</t>
  </si>
  <si>
    <t>Cases except siblings</t>
  </si>
  <si>
    <t xml:space="preserve">Kilifi Asset Index
1 case incomplete of 62;
3 cases missing 1 item
UCT Asset Index
2 cases incomplete of 144
1 item: 31
2 items: 1
4 items: 6
5 items: 4
6 items: 2
7 items: 16
8 items: 1 </t>
  </si>
  <si>
    <t>Branching logic mistakenly hid required fields early on for UCT Index, leading to data loss</t>
  </si>
  <si>
    <t>Didn't start using SCDC 
until March 2019</t>
  </si>
  <si>
    <t xml:space="preserve">3 incomplete
</t>
  </si>
  <si>
    <t>1 incomplete</t>
  </si>
  <si>
    <t xml:space="preserve">Cases in SA, 5 yrs or younger
enrolled after Mar 27 '19
</t>
  </si>
  <si>
    <t>1 item: 2
2 items: 1
4 items: 2</t>
  </si>
  <si>
    <t xml:space="preserve">Cases in SA, 6 yrs or older
enrolled after Mar 17 '19
</t>
  </si>
  <si>
    <t>2 incomplete;
1 case missing 1 item</t>
  </si>
  <si>
    <t>Table 2: Parent data completeness for trio pilot</t>
  </si>
  <si>
    <t xml:space="preserve">4 missing 
(859-34102454-03, 859-40626414-02,
859-77370278-02, 859-77370278-03)
Item level:
859-43875713-02: 59/60
</t>
  </si>
  <si>
    <t>CASE DATA</t>
  </si>
  <si>
    <t>ETHNICITY</t>
  </si>
  <si>
    <t>Breakdown by diagnosis (Molteno included)</t>
  </si>
  <si>
    <t>Basotho South Sotho</t>
  </si>
  <si>
    <t>Luo</t>
  </si>
  <si>
    <t>Mixed Ancestry Cape Malay</t>
  </si>
  <si>
    <t>Mijikenda*</t>
  </si>
  <si>
    <t>Trio pilot (n=99)</t>
  </si>
  <si>
    <t>Solved/MME cases (n=22)</t>
  </si>
  <si>
    <t>Full study to pilot end (n=219)</t>
  </si>
  <si>
    <t>Mixed Ancestry Khoisan</t>
  </si>
  <si>
    <t>Kamba</t>
  </si>
  <si>
    <t>Neither ASD 
nor GDD/ID</t>
  </si>
  <si>
    <t>3* (3%)</t>
  </si>
  <si>
    <t>12 (5%)</t>
  </si>
  <si>
    <t>Mixed Ancestry Other</t>
  </si>
  <si>
    <t>GDD/ID alone</t>
  </si>
  <si>
    <t>38 (38%)</t>
  </si>
  <si>
    <t>16 (70%)</t>
  </si>
  <si>
    <t>85 (39%)</t>
  </si>
  <si>
    <t>European</t>
  </si>
  <si>
    <t>* Mijikenda
breakdown</t>
  </si>
  <si>
    <t>ASD alone</t>
  </si>
  <si>
    <t>15 (15%)</t>
  </si>
  <si>
    <t>31 (14%)</t>
  </si>
  <si>
    <t>Indian</t>
  </si>
  <si>
    <t>Giriama</t>
  </si>
  <si>
    <t>Both ASD &amp; 
GDD/ID</t>
  </si>
  <si>
    <t>43 (43%)</t>
  </si>
  <si>
    <t>6 (30%)</t>
  </si>
  <si>
    <t>91 (42%)</t>
  </si>
  <si>
    <t>White - Afrikaner</t>
  </si>
  <si>
    <t>Chonyi</t>
  </si>
  <si>
    <t>White - Other</t>
  </si>
  <si>
    <t>Jibana</t>
  </si>
  <si>
    <r>
      <rPr>
        <b/>
        <sz val="10"/>
        <color theme="1"/>
        <rFont val="Arial"/>
      </rPr>
      <t xml:space="preserve">* </t>
    </r>
    <r>
      <rPr>
        <sz val="10"/>
        <color theme="1"/>
        <rFont val="Arial"/>
      </rPr>
      <t>3 cases without ASD, GDD, or ID</t>
    </r>
  </si>
  <si>
    <t>Xhosa</t>
  </si>
  <si>
    <t>Kambe</t>
  </si>
  <si>
    <t>859-49183626-01</t>
  </si>
  <si>
    <t>ADHD, specific learning disorder</t>
  </si>
  <si>
    <t>Zimbabwean (Shona)</t>
  </si>
  <si>
    <t>Kauma</t>
  </si>
  <si>
    <t>859-68426970-01</t>
  </si>
  <si>
    <t>Communication disorder</t>
  </si>
  <si>
    <t>Zimbabwean (Other)</t>
  </si>
  <si>
    <t>860-10150027-01</t>
  </si>
  <si>
    <t>Zulu</t>
  </si>
  <si>
    <t>Write in</t>
  </si>
  <si>
    <t>Other African</t>
  </si>
  <si>
    <t>Awaatha</t>
  </si>
  <si>
    <t>Sex</t>
  </si>
  <si>
    <t>Male</t>
  </si>
  <si>
    <t>70 (71%)</t>
  </si>
  <si>
    <t>13 (59%)</t>
  </si>
  <si>
    <t>153/216 (70.8%)</t>
  </si>
  <si>
    <t>Malawi</t>
  </si>
  <si>
    <t>Female</t>
  </si>
  <si>
    <t>29 (29%)</t>
  </si>
  <si>
    <t>9 (41%)</t>
  </si>
  <si>
    <t>63/216 (29.2%)</t>
  </si>
  <si>
    <t>Shona</t>
  </si>
  <si>
    <t>Scottish</t>
  </si>
  <si>
    <t>Age</t>
  </si>
  <si>
    <t>English</t>
  </si>
  <si>
    <t>Range</t>
  </si>
  <si>
    <t>Congolese</t>
  </si>
  <si>
    <t>Mean</t>
  </si>
  <si>
    <t>Portugese</t>
  </si>
  <si>
    <t>SD</t>
  </si>
  <si>
    <t>French &amp; Swahili</t>
  </si>
  <si>
    <t>Hungarian</t>
  </si>
  <si>
    <t>Syndromic Features</t>
  </si>
  <si>
    <t>Craniofacial dysmorphia</t>
  </si>
  <si>
    <t>16/99 (16.1%)</t>
  </si>
  <si>
    <t>5/22 (22.7%)</t>
  </si>
  <si>
    <t>34/215 (15.8%)</t>
  </si>
  <si>
    <t>Seizures</t>
  </si>
  <si>
    <t>19/99 (19.2%)</t>
  </si>
  <si>
    <t>7/22 (31.8%)</t>
  </si>
  <si>
    <t>50/215 (23.2%)</t>
  </si>
  <si>
    <t>GDD/ID alone (n=38)</t>
  </si>
  <si>
    <t>ASD alone (n=15)</t>
  </si>
  <si>
    <t>Both ASD &amp; 
GDD/ID (n=43)</t>
  </si>
  <si>
    <t>Mean age of walking (n=79)</t>
  </si>
  <si>
    <t>28.12 (n=33)</t>
  </si>
  <si>
    <t>22.93 (n=14)</t>
  </si>
  <si>
    <t>26.10 (n=29)</t>
  </si>
  <si>
    <t>3Di</t>
  </si>
  <si>
    <t>B score</t>
  </si>
  <si>
    <t>C score</t>
  </si>
  <si>
    <t>Csub score</t>
  </si>
  <si>
    <t>D score</t>
  </si>
  <si>
    <t>16/38 (42.1%)</t>
  </si>
  <si>
    <t>1/15 (7%)</t>
  </si>
  <si>
    <t>1/43 (2.3%)</t>
  </si>
  <si>
    <t>Sex ratio</t>
  </si>
  <si>
    <t>58% M, 42% F</t>
  </si>
  <si>
    <t>73% M, 27% F</t>
  </si>
  <si>
    <t>79% M, 21% F</t>
  </si>
  <si>
    <t>Dysmorphia</t>
  </si>
  <si>
    <t>15/38 (39.5%)</t>
  </si>
  <si>
    <t>NeuroDev Collection at a glance</t>
  </si>
  <si>
    <t>Overall</t>
  </si>
  <si>
    <t>South Africa</t>
  </si>
  <si>
    <t>Kenya</t>
  </si>
  <si>
    <t>Enrollment</t>
  </si>
  <si>
    <t>Total participants</t>
  </si>
  <si>
    <t>Child cases</t>
  </si>
  <si>
    <t>Child controls</t>
  </si>
  <si>
    <t>Mothers</t>
  </si>
  <si>
    <t>Fathers</t>
  </si>
  <si>
    <t>Trios</t>
  </si>
  <si>
    <t>Photo consent</t>
  </si>
  <si>
    <t>168/219 (76.7%)</t>
  </si>
  <si>
    <t>106/156</t>
  </si>
  <si>
    <t>62/63</t>
  </si>
  <si>
    <t>Cell line consent</t>
  </si>
  <si>
    <t>155/156 (99.4%)</t>
  </si>
  <si>
    <t>20/27 (74.1%)</t>
  </si>
  <si>
    <t>227/227 (100%)</t>
  </si>
  <si>
    <t>NeuroDev Collection: Trio Pilot Period</t>
  </si>
  <si>
    <t>NeuroDev Pilot Collection (Sept '18 - July '19)</t>
  </si>
  <si>
    <t>Dates</t>
  </si>
  <si>
    <t>Aug '18 - July '19</t>
  </si>
  <si>
    <t>At a glance</t>
  </si>
  <si>
    <t>Sex Ratio</t>
  </si>
  <si>
    <t xml:space="preserve">Age </t>
  </si>
  <si>
    <t>-</t>
  </si>
  <si>
    <t>70.8% male</t>
  </si>
  <si>
    <t>2-18 (7.4)</t>
  </si>
  <si>
    <t>44.6% male</t>
  </si>
  <si>
    <t>2-15 (9.6)</t>
  </si>
  <si>
    <t>20-57 (35.1)</t>
  </si>
  <si>
    <t>19-66 (40.3)</t>
  </si>
  <si>
    <t>Parent-case trios</t>
  </si>
  <si>
    <t>Exome sequenced trios</t>
  </si>
  <si>
    <t>Case diagnosis</t>
  </si>
  <si>
    <t>ASD &amp; GDD/ID</t>
  </si>
  <si>
    <t>other</t>
  </si>
  <si>
    <t>Age range (mean)</t>
  </si>
  <si>
    <t>Study metrics</t>
  </si>
  <si>
    <t>Percent of enrollment target met</t>
  </si>
  <si>
    <t>Photo consent given</t>
  </si>
  <si>
    <t>Biological sample collected</t>
  </si>
  <si>
    <t>Cell line consent given</t>
  </si>
  <si>
    <t>Diagnosis</t>
  </si>
  <si>
    <t>Biological sample</t>
  </si>
  <si>
    <t>Table X: Solved cases by site</t>
  </si>
  <si>
    <t>Single nucleotide 
variations (SNV)</t>
  </si>
  <si>
    <t>Structural 
variants (SV)</t>
  </si>
  <si>
    <t>Total</t>
  </si>
  <si>
    <t>13/75 (17.3%)</t>
  </si>
  <si>
    <t>10/24 (41.7%)</t>
  </si>
  <si>
    <t>Table X: Trio Pilot Case Diagnoses</t>
  </si>
  <si>
    <t>NeuroDev Collection</t>
  </si>
  <si>
    <t>GDD/ID</t>
  </si>
  <si>
    <t>Sept '18 - Mar '20</t>
  </si>
  <si>
    <t>Yes</t>
  </si>
  <si>
    <t>No</t>
  </si>
  <si>
    <t>ASD</t>
  </si>
  <si>
    <t>Table X: Case diagnoses Sept '18 - Jul '19</t>
  </si>
  <si>
    <t>70.6% male</t>
  </si>
  <si>
    <t>48.1% male</t>
  </si>
  <si>
    <t>2-18 (8.0)</t>
  </si>
  <si>
    <r>
      <rPr>
        <sz val="10"/>
        <color theme="1"/>
        <rFont val="Arial"/>
      </rPr>
      <t xml:space="preserve">91 </t>
    </r>
    <r>
      <rPr>
        <i/>
        <sz val="10"/>
        <color theme="1"/>
        <rFont val="Arial"/>
      </rPr>
      <t>(42%)</t>
    </r>
  </si>
  <si>
    <r>
      <rPr>
        <sz val="10"/>
        <color theme="1"/>
        <rFont val="Arial"/>
      </rPr>
      <t xml:space="preserve">31 </t>
    </r>
    <r>
      <rPr>
        <i/>
        <sz val="10"/>
        <color theme="1"/>
        <rFont val="Arial"/>
      </rPr>
      <t>(14%)</t>
    </r>
  </si>
  <si>
    <t>2-15 (8.1)</t>
  </si>
  <si>
    <r>
      <rPr>
        <sz val="10"/>
        <color theme="1"/>
        <rFont val="Arial"/>
      </rPr>
      <t xml:space="preserve">85 </t>
    </r>
    <r>
      <rPr>
        <i/>
        <sz val="10"/>
        <color theme="1"/>
        <rFont val="Arial"/>
      </rPr>
      <t>(35%)</t>
    </r>
  </si>
  <si>
    <r>
      <rPr>
        <sz val="10"/>
        <color theme="1"/>
        <rFont val="Arial"/>
      </rPr>
      <t xml:space="preserve">12 </t>
    </r>
    <r>
      <rPr>
        <i/>
        <sz val="10"/>
        <color theme="1"/>
        <rFont val="Arial"/>
      </rPr>
      <t>(5%)</t>
    </r>
  </si>
  <si>
    <t>All IDs to July 2019</t>
  </si>
  <si>
    <t>Age of first words</t>
  </si>
  <si>
    <t>Trio Pilot: Cases
(n=99)</t>
  </si>
  <si>
    <t>Trio Pilot: Solved 
cases (n=22)</t>
  </si>
  <si>
    <t>Full Study: South Africa</t>
  </si>
  <si>
    <t>Full Study: Kenya</t>
  </si>
  <si>
    <t>Cases (n=156)</t>
  </si>
  <si>
    <t>Controls (n=27)</t>
  </si>
  <si>
    <t>Cases (n=63)</t>
  </si>
  <si>
    <t>Controls (n=65)</t>
  </si>
  <si>
    <t>Data missing</t>
  </si>
  <si>
    <t>Don't remember</t>
  </si>
  <si>
    <t>Nonverbal</t>
  </si>
  <si>
    <t>Distribution
of remaining
cases</t>
  </si>
  <si>
    <t>count</t>
  </si>
  <si>
    <t>mean</t>
  </si>
  <si>
    <t>std</t>
  </si>
  <si>
    <t>Huge SD for Kenya cases: 10 cases w/ 100+ months, but confirmed by 3Di</t>
  </si>
  <si>
    <t>min</t>
  </si>
  <si>
    <t>All at single words, despite being ages 11-17</t>
  </si>
  <si>
    <t>Severe delay on Molteno (8), Moderate (1)</t>
  </si>
  <si>
    <t>108-168 months first words</t>
  </si>
  <si>
    <t>max</t>
  </si>
  <si>
    <t>Age of first steps</t>
  </si>
  <si>
    <t>Not walking</t>
  </si>
  <si>
    <t>All IDs to March 2020</t>
  </si>
  <si>
    <t>Trio Pilot: Solved 
cases (n=18)</t>
  </si>
  <si>
    <t>Cases (n=312)</t>
  </si>
  <si>
    <t>Controls (n=149)</t>
  </si>
  <si>
    <t>Cases (n=209)</t>
  </si>
  <si>
    <t>Controls (n=111)</t>
  </si>
  <si>
    <t>Age matching:</t>
  </si>
  <si>
    <t>Samples: 1000</t>
  </si>
  <si>
    <t>size</t>
  </si>
  <si>
    <t>sa_mean</t>
  </si>
  <si>
    <t>sa_sd</t>
  </si>
  <si>
    <t>ke_mean</t>
  </si>
  <si>
    <t>ke_sd</t>
  </si>
  <si>
    <t>mean_diff</t>
  </si>
  <si>
    <t>std_diff</t>
  </si>
  <si>
    <t>Trio Pilot: Solved 
cases (n=20)</t>
  </si>
  <si>
    <t>Ravens/molteno completed by age group</t>
  </si>
  <si>
    <t>**none completed = less than or equal to 2 of 4 Molteno question categories completed</t>
  </si>
  <si>
    <t>Without genetic diagnoses</t>
  </si>
  <si>
    <t>With genetic diagnoses</t>
  </si>
  <si>
    <t>Age group</t>
  </si>
  <si>
    <t>Totals</t>
  </si>
  <si>
    <t>None completed</t>
  </si>
  <si>
    <t>Colored</t>
  </si>
  <si>
    <t>Standard</t>
  </si>
  <si>
    <t>0 - 5</t>
  </si>
  <si>
    <t>6 - 11</t>
  </si>
  <si>
    <t>&gt;= 12</t>
  </si>
  <si>
    <t>None</t>
  </si>
  <si>
    <t>Assessment completion by age group</t>
  </si>
  <si>
    <t>colored (6-11)</t>
  </si>
  <si>
    <t>standard</t>
  </si>
  <si>
    <t>Colored Raven's</t>
  </si>
  <si>
    <t>Standard Raven's</t>
  </si>
  <si>
    <t>prop. couldn't complete age approp. version</t>
  </si>
  <si>
    <t>Kenya fuel breakdown</t>
  </si>
  <si>
    <t>Ethnicity</t>
  </si>
  <si>
    <t>% access to water</t>
  </si>
  <si>
    <t>% access to electricity</t>
  </si>
  <si>
    <t>n</t>
  </si>
  <si>
    <t>p_gas</t>
  </si>
  <si>
    <t>p_charcoal</t>
  </si>
  <si>
    <t>p_firewood</t>
  </si>
  <si>
    <t>p_no_resp_fuel</t>
  </si>
  <si>
    <t>Kilifi (K)</t>
  </si>
  <si>
    <t>Mijikenda</t>
  </si>
  <si>
    <t>Bajuni</t>
  </si>
  <si>
    <t>aawatha</t>
  </si>
  <si>
    <t>Aawatha</t>
  </si>
  <si>
    <t>Cape Town (SA)</t>
  </si>
  <si>
    <t>Mixed</t>
  </si>
  <si>
    <t>Amaxhosa</t>
  </si>
  <si>
    <t>Proportions only</t>
  </si>
  <si>
    <t>Chi squared test for water</t>
  </si>
  <si>
    <t>Other</t>
  </si>
  <si>
    <t>with water</t>
  </si>
  <si>
    <t>without water</t>
  </si>
  <si>
    <t>total N</t>
  </si>
  <si>
    <t>Zimbabwean Shona</t>
  </si>
  <si>
    <t>Afrikaner/Afrikaans speaking</t>
  </si>
  <si>
    <t>Amazulu</t>
  </si>
  <si>
    <t>Arab</t>
  </si>
  <si>
    <t>X-squared = 19.1, df = 2, p-value = 7.121e-05</t>
  </si>
  <si>
    <t>Zimbabwean other</t>
  </si>
  <si>
    <t xml:space="preserve">prop. with water in SA among Mixed/other: </t>
  </si>
  <si>
    <t>prop. with water in all of SA</t>
  </si>
  <si>
    <t>fluent</t>
  </si>
  <si>
    <t>avg age</t>
  </si>
  <si>
    <t>no words</t>
  </si>
  <si>
    <t>single words</t>
  </si>
  <si>
    <t>phrases</t>
  </si>
  <si>
    <t>0001249, Intellectual disability</t>
  </si>
  <si>
    <t>2, Single words</t>
  </si>
  <si>
    <t>0001263, Global developmental delay</t>
  </si>
  <si>
    <t>3, Phrases</t>
  </si>
  <si>
    <t>0000750, Communication disorders</t>
  </si>
  <si>
    <t>9, Fluent</t>
  </si>
  <si>
    <t>age</t>
  </si>
  <si>
    <t>0000717, Autism spectrum disorders</t>
  </si>
  <si>
    <t>0007018, Attention deficit and hyperactivity disorder (ADHD)</t>
  </si>
  <si>
    <t>0001328, Specific learning disorders (eg dyslexia)</t>
  </si>
  <si>
    <t>99, Unspecified Neurodevelopmental Disorder</t>
  </si>
  <si>
    <t>0, None of the above</t>
  </si>
  <si>
    <t>id/gdd</t>
  </si>
  <si>
    <t>molteno 2+ domains-</t>
  </si>
  <si>
    <t>patricia: how to get id/gdd</t>
  </si>
  <si>
    <t>autism with id</t>
  </si>
  <si>
    <t xml:space="preserve">autism </t>
  </si>
  <si>
    <t>speech level</t>
  </si>
  <si>
    <t>total = 217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</si>
</sst>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
    <numFmt numFmtId="165" formatCode="0.0%"/>
    <numFmt numFmtId="166" formatCode="0.0"/>
  </numFmts>
  <fonts count="28" x14ac:knownFonts="1">
    <font>
      <sz val="10"/>
      <color rgb="FF000000"/>
      <name val="Arial"/>
      <scheme val="minor"/>
    </font>
    <font>
      <b/>
      <sz val="11"/>
      <color theme="1"/>
      <name val="Arial"/>
    </font>
    <font>
      <sz val="10"/>
      <name val="Arial"/>
    </font>
    <font>
      <b/>
      <sz val="10"/>
      <color theme="1"/>
      <name val="Arial"/>
    </font>
    <font>
      <sz val="10"/>
      <color rgb="FF000000"/>
      <name val="Arial"/>
    </font>
    <font>
      <sz val="11"/>
      <color theme="1"/>
      <name val="Arial"/>
    </font>
    <font>
      <sz val="10"/>
      <color theme="1"/>
      <name val="Arial"/>
    </font>
    <font>
      <sz val="11"/>
      <color rgb="FF000000"/>
      <name val="Arial"/>
    </font>
    <font>
      <i/>
      <sz val="11"/>
      <color theme="1"/>
      <name val="Arial"/>
    </font>
    <font>
      <u/>
      <sz val="11"/>
      <color rgb="FF1155CC"/>
      <name val="Arial"/>
    </font>
    <font>
      <i/>
      <sz val="11"/>
      <color theme="1"/>
      <name val="Times New Roman"/>
    </font>
    <font>
      <sz val="11"/>
      <color theme="1"/>
      <name val="Times New Roman"/>
    </font>
    <font>
      <sz val="11"/>
      <color rgb="FF212529"/>
      <name val="Arial"/>
    </font>
    <font>
      <b/>
      <sz val="11"/>
      <color rgb="FF000000"/>
      <name val="Arial"/>
    </font>
    <font>
      <b/>
      <sz val="10"/>
      <color rgb="FF000000"/>
      <name val="Arial"/>
    </font>
    <font>
      <sz val="12"/>
      <color theme="1"/>
      <name val="Arial"/>
    </font>
    <font>
      <b/>
      <i/>
      <sz val="12"/>
      <color rgb="FF000000"/>
      <name val="Arial"/>
    </font>
    <font>
      <b/>
      <sz val="12"/>
      <color rgb="FF1C4587"/>
      <name val="Arial"/>
    </font>
    <font>
      <i/>
      <sz val="11"/>
      <color rgb="FF000000"/>
      <name val="Arial"/>
    </font>
    <font>
      <b/>
      <i/>
      <sz val="11"/>
      <color theme="1"/>
      <name val="Arial"/>
    </font>
    <font>
      <b/>
      <i/>
      <sz val="10"/>
      <color theme="1"/>
      <name val="Arial"/>
    </font>
    <font>
      <i/>
      <sz val="10"/>
      <color theme="1"/>
      <name val="Arial"/>
    </font>
    <font>
      <sz val="14"/>
      <color theme="1"/>
      <name val="Arial"/>
    </font>
    <font>
      <b/>
      <sz val="12"/>
      <color theme="1"/>
      <name val="Arial"/>
    </font>
    <font>
      <sz val="12"/>
      <color rgb="FF000000"/>
      <name val="Calibri"/>
    </font>
    <font>
      <b/>
      <sz val="12"/>
      <color rgb="FF000000"/>
      <name val="Calibri"/>
    </font>
    <font>
      <sz val="11"/>
      <color rgb="FF3C4043"/>
      <name val="Roboto"/>
    </font>
    <font>
      <sz val="11"/>
      <color theme="1"/>
      <name val="Lato"/>
    </font>
  </fonts>
  <fills count="23">
    <fill>
      <patternFill patternType="none"/>
    </fill>
    <fill>
      <patternFill patternType="gray125"/>
    </fill>
    <fill>
      <patternFill patternType="solid">
        <fgColor rgb="FFFFFFFF"/>
        <bgColor rgb="FFFFFFFF"/>
      </patternFill>
    </fill>
    <fill>
      <patternFill patternType="solid">
        <fgColor rgb="FF76A5AF"/>
        <bgColor rgb="FF76A5AF"/>
      </patternFill>
    </fill>
    <fill>
      <patternFill patternType="solid">
        <fgColor rgb="FF00FFFF"/>
        <bgColor rgb="FF00FFFF"/>
      </patternFill>
    </fill>
    <fill>
      <patternFill patternType="solid">
        <fgColor rgb="FF00C8FF"/>
        <bgColor rgb="FF00C8FF"/>
      </patternFill>
    </fill>
    <fill>
      <patternFill patternType="solid">
        <fgColor rgb="FF5387AC"/>
        <bgColor rgb="FF5387AC"/>
      </patternFill>
    </fill>
    <fill>
      <patternFill patternType="solid">
        <fgColor rgb="FF00DCFF"/>
        <bgColor rgb="FF00DCFF"/>
      </patternFill>
    </fill>
    <fill>
      <patternFill patternType="solid">
        <fgColor rgb="FFD9D9D9"/>
        <bgColor rgb="FFD9D9D9"/>
      </patternFill>
    </fill>
    <fill>
      <patternFill patternType="solid">
        <fgColor rgb="FF00FAFF"/>
        <bgColor rgb="FF00FAFF"/>
      </patternFill>
    </fill>
    <fill>
      <patternFill patternType="solid">
        <fgColor rgb="FF999999"/>
        <bgColor rgb="FF999999"/>
      </patternFill>
    </fill>
    <fill>
      <patternFill patternType="solid">
        <fgColor rgb="FFCCCCCC"/>
        <bgColor rgb="FFCCCCCC"/>
      </patternFill>
    </fill>
    <fill>
      <patternFill patternType="solid">
        <fgColor rgb="FFEFEFEF"/>
        <bgColor rgb="FFEFEFEF"/>
      </patternFill>
    </fill>
    <fill>
      <patternFill patternType="solid">
        <fgColor rgb="FFA2C4C9"/>
        <bgColor rgb="FFA2C4C9"/>
      </patternFill>
    </fill>
    <fill>
      <patternFill patternType="solid">
        <fgColor rgb="FFD0E0E3"/>
        <bgColor rgb="FFD0E0E3"/>
      </patternFill>
    </fill>
    <fill>
      <patternFill patternType="solid">
        <fgColor rgb="FFFFFF00"/>
        <bgColor rgb="FFFFFF00"/>
      </patternFill>
    </fill>
    <fill>
      <patternFill patternType="solid">
        <fgColor rgb="FF93C47D"/>
        <bgColor rgb="FF93C47D"/>
      </patternFill>
    </fill>
    <fill>
      <patternFill patternType="solid">
        <fgColor rgb="FFB6D7A8"/>
        <bgColor rgb="FFB6D7A8"/>
      </patternFill>
    </fill>
    <fill>
      <patternFill patternType="solid">
        <fgColor rgb="FFD9EAD3"/>
        <bgColor rgb="FFD9EAD3"/>
      </patternFill>
    </fill>
    <fill>
      <patternFill patternType="solid">
        <fgColor rgb="FF9FC5E8"/>
        <bgColor rgb="FF9FC5E8"/>
      </patternFill>
    </fill>
    <fill>
      <patternFill patternType="solid">
        <fgColor rgb="FFCFE2F3"/>
        <bgColor rgb="FFCFE2F3"/>
      </patternFill>
    </fill>
    <fill>
      <patternFill patternType="solid">
        <fgColor rgb="FFF3F3F3"/>
        <bgColor rgb="FFF3F3F3"/>
      </patternFill>
    </fill>
    <fill>
      <patternFill patternType="solid">
        <fgColor theme="0"/>
        <bgColor theme="0"/>
      </patternFill>
    </fill>
  </fills>
  <borders count="11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style="thin">
        <color rgb="FF45818E"/>
      </right>
      <top/>
      <bottom style="thin">
        <color rgb="FF45818E"/>
      </bottom>
      <diagonal/>
    </border>
    <border>
      <left style="thin">
        <color rgb="FF45818E"/>
      </left>
      <right style="thin">
        <color rgb="FF45818E"/>
      </right>
      <top/>
      <bottom style="thin">
        <color rgb="FF45818E"/>
      </bottom>
      <diagonal/>
    </border>
    <border>
      <left/>
      <right style="thin">
        <color rgb="FF45818E"/>
      </right>
      <top style="thin">
        <color rgb="FF45818E"/>
      </top>
      <bottom style="thin">
        <color rgb="FF45818E"/>
      </bottom>
      <diagonal/>
    </border>
    <border>
      <left style="thin">
        <color rgb="FF45818E"/>
      </left>
      <right style="thin">
        <color rgb="FF45818E"/>
      </right>
      <top style="thin">
        <color rgb="FF45818E"/>
      </top>
      <bottom style="thin">
        <color rgb="FF45818E"/>
      </bottom>
      <diagonal/>
    </border>
    <border>
      <left/>
      <right style="thin">
        <color rgb="FF45818E"/>
      </right>
      <top style="thin">
        <color rgb="FF45818E"/>
      </top>
      <bottom style="thin">
        <color rgb="FF45818E"/>
      </bottom>
      <diagonal/>
    </border>
    <border>
      <left/>
      <right style="thin">
        <color rgb="FF6AA84F"/>
      </right>
      <top/>
      <bottom style="thin">
        <color rgb="FF6AA84F"/>
      </bottom>
      <diagonal/>
    </border>
    <border>
      <left style="thin">
        <color rgb="FF6AA84F"/>
      </left>
      <right style="thin">
        <color rgb="FF6AA84F"/>
      </right>
      <top/>
      <bottom style="thin">
        <color rgb="FF6AA84F"/>
      </bottom>
      <diagonal/>
    </border>
    <border>
      <left/>
      <right style="thin">
        <color rgb="FF6AA84F"/>
      </right>
      <top style="thin">
        <color rgb="FF6AA84F"/>
      </top>
      <bottom style="thin">
        <color rgb="FF6AA84F"/>
      </bottom>
      <diagonal/>
    </border>
    <border>
      <left style="thin">
        <color rgb="FF6AA84F"/>
      </left>
      <right style="thin">
        <color rgb="FF6AA84F"/>
      </right>
      <top style="thin">
        <color rgb="FF6AA84F"/>
      </top>
      <bottom style="thin">
        <color rgb="FF6AA84F"/>
      </bottom>
      <diagonal/>
    </border>
    <border>
      <left/>
      <right style="thin">
        <color rgb="FF6AA84F"/>
      </right>
      <top style="thin">
        <color rgb="FF6AA84F"/>
      </top>
      <bottom style="thin">
        <color rgb="FF6AA84F"/>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top style="thin">
        <color rgb="FF000000"/>
      </top>
      <bottom/>
      <diagonal/>
    </border>
    <border>
      <left style="thin">
        <color rgb="FF000000"/>
      </left>
      <right style="medium">
        <color rgb="FF000000"/>
      </right>
      <top/>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style="medium">
        <color rgb="FF000000"/>
      </left>
      <right/>
      <top/>
      <bottom style="thin">
        <color rgb="FF000000"/>
      </bottom>
      <diagonal/>
    </border>
    <border>
      <left style="medium">
        <color rgb="FF000000"/>
      </left>
      <right style="thin">
        <color rgb="FF000000"/>
      </right>
      <top/>
      <bottom style="thin">
        <color rgb="FF000000"/>
      </bottom>
      <diagonal/>
    </border>
    <border>
      <left style="medium">
        <color rgb="FF000000"/>
      </left>
      <right/>
      <top style="thin">
        <color rgb="FF000000"/>
      </top>
      <bottom style="medium">
        <color rgb="FF000000"/>
      </bottom>
      <diagonal/>
    </border>
    <border>
      <left/>
      <right style="thin">
        <color rgb="FF000000"/>
      </right>
      <top/>
      <bottom style="medium">
        <color rgb="FF000000"/>
      </bottom>
      <diagonal/>
    </border>
    <border>
      <left/>
      <right/>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bottom/>
      <diagonal/>
    </border>
    <border>
      <left style="medium">
        <color rgb="FF000000"/>
      </left>
      <right/>
      <top/>
      <bottom/>
      <diagonal/>
    </border>
    <border>
      <left style="thin">
        <color rgb="FF000000"/>
      </left>
      <right/>
      <top/>
      <bottom style="medium">
        <color rgb="FF000000"/>
      </bottom>
      <diagonal/>
    </border>
    <border>
      <left style="thin">
        <color rgb="FF000000"/>
      </left>
      <right/>
      <top/>
      <bottom/>
      <diagonal/>
    </border>
    <border>
      <left/>
      <right/>
      <top/>
      <bottom/>
      <diagonal/>
    </border>
    <border>
      <left/>
      <right style="medium">
        <color rgb="FF000000"/>
      </right>
      <top/>
      <bottom/>
      <diagonal/>
    </border>
    <border>
      <left/>
      <right style="medium">
        <color rgb="FF000000"/>
      </right>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style="thin">
        <color rgb="FF000000"/>
      </right>
      <top/>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rgb="FF000000"/>
      </right>
      <top style="thin">
        <color rgb="FF000000"/>
      </top>
      <bottom/>
      <diagonal/>
    </border>
    <border>
      <left/>
      <right style="medium">
        <color rgb="FF000000"/>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style="thin">
        <color rgb="FF000000"/>
      </right>
      <top/>
      <bottom style="thin">
        <color rgb="FF000000"/>
      </bottom>
      <diagonal/>
    </border>
  </borders>
  <cellStyleXfs count="1">
    <xf numFmtId="0" fontId="0" fillId="0" borderId="0"/>
  </cellStyleXfs>
  <cellXfs count="361">
    <xf numFmtId="0" fontId="0" fillId="0" borderId="0" xfId="0" applyFont="1" applyAlignment="1"/>
    <xf numFmtId="0" fontId="3" fillId="0" borderId="0" xfId="0" applyFont="1" applyAlignment="1">
      <alignment horizontal="left" vertical="top"/>
    </xf>
    <xf numFmtId="0" fontId="4" fillId="0" borderId="0" xfId="0" applyFont="1" applyAlignment="1">
      <alignment horizontal="left" vertical="top"/>
    </xf>
    <xf numFmtId="0" fontId="1" fillId="0" borderId="4" xfId="0" applyFont="1" applyBorder="1" applyAlignment="1">
      <alignment horizontal="left" vertical="top"/>
    </xf>
    <xf numFmtId="0" fontId="1" fillId="0" borderId="5" xfId="0" applyFont="1" applyBorder="1" applyAlignment="1">
      <alignment horizontal="left" vertical="top"/>
    </xf>
    <xf numFmtId="0" fontId="1" fillId="0" borderId="6" xfId="0" applyFont="1" applyBorder="1" applyAlignment="1">
      <alignment horizontal="left" vertical="top"/>
    </xf>
    <xf numFmtId="0" fontId="5" fillId="0" borderId="7" xfId="0" applyFont="1" applyBorder="1" applyAlignment="1">
      <alignment horizontal="left" vertical="top" wrapText="1"/>
    </xf>
    <xf numFmtId="0" fontId="5" fillId="0" borderId="7" xfId="0" applyFont="1" applyBorder="1" applyAlignment="1">
      <alignment horizontal="left" vertical="top"/>
    </xf>
    <xf numFmtId="0" fontId="5" fillId="0" borderId="9" xfId="0" applyFont="1" applyBorder="1" applyAlignment="1">
      <alignment horizontal="left" vertical="top"/>
    </xf>
    <xf numFmtId="0" fontId="6" fillId="0" borderId="0" xfId="0" applyFont="1" applyAlignment="1">
      <alignment horizontal="left" vertical="top"/>
    </xf>
    <xf numFmtId="0" fontId="5" fillId="0" borderId="9" xfId="0" applyFont="1" applyBorder="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top" wrapText="1"/>
    </xf>
    <xf numFmtId="0" fontId="7" fillId="0" borderId="0" xfId="0" applyFont="1" applyAlignment="1">
      <alignment horizontal="left" vertical="top"/>
    </xf>
    <xf numFmtId="0" fontId="1" fillId="0" borderId="10" xfId="0" applyFont="1" applyBorder="1"/>
    <xf numFmtId="0" fontId="1" fillId="0" borderId="11" xfId="0" applyFont="1" applyBorder="1"/>
    <xf numFmtId="0" fontId="5" fillId="0" borderId="0" xfId="0" applyFont="1"/>
    <xf numFmtId="0" fontId="7" fillId="0" borderId="0" xfId="0" applyFont="1"/>
    <xf numFmtId="0" fontId="8" fillId="0" borderId="7" xfId="0" applyFont="1" applyBorder="1" applyAlignment="1">
      <alignment wrapText="1"/>
    </xf>
    <xf numFmtId="0" fontId="5" fillId="0" borderId="7" xfId="0" applyFont="1" applyBorder="1"/>
    <xf numFmtId="0" fontId="8" fillId="0" borderId="9" xfId="0" applyFont="1" applyBorder="1" applyAlignment="1">
      <alignment wrapText="1"/>
    </xf>
    <xf numFmtId="0" fontId="8" fillId="0" borderId="9" xfId="0" applyFont="1" applyBorder="1" applyAlignment="1">
      <alignment horizontal="left" vertical="top" wrapText="1"/>
    </xf>
    <xf numFmtId="0" fontId="8" fillId="0" borderId="9" xfId="0" applyFont="1" applyBorder="1" applyAlignment="1">
      <alignment horizontal="left" vertical="top"/>
    </xf>
    <xf numFmtId="0" fontId="8" fillId="0" borderId="9" xfId="0" applyFont="1" applyBorder="1" applyAlignment="1">
      <alignment horizontal="left" wrapText="1"/>
    </xf>
    <xf numFmtId="0" fontId="5" fillId="0" borderId="9" xfId="0" applyFont="1" applyBorder="1" applyAlignment="1">
      <alignment vertical="top"/>
    </xf>
    <xf numFmtId="0" fontId="5" fillId="0" borderId="9" xfId="0" applyFont="1" applyBorder="1"/>
    <xf numFmtId="0" fontId="7" fillId="0" borderId="2" xfId="0" applyFont="1" applyBorder="1" applyAlignment="1">
      <alignment horizontal="left" vertical="top"/>
    </xf>
    <xf numFmtId="0" fontId="7" fillId="0" borderId="3" xfId="0" applyFont="1" applyBorder="1" applyAlignment="1">
      <alignment horizontal="left" vertical="top"/>
    </xf>
    <xf numFmtId="0" fontId="1" fillId="0" borderId="7" xfId="0" applyFont="1" applyBorder="1"/>
    <xf numFmtId="0" fontId="5" fillId="0" borderId="9" xfId="0" applyFont="1" applyBorder="1" applyAlignment="1">
      <alignment horizontal="right"/>
    </xf>
    <xf numFmtId="0" fontId="6" fillId="0" borderId="9" xfId="0" applyFont="1" applyBorder="1" applyAlignment="1">
      <alignment horizontal="right"/>
    </xf>
    <xf numFmtId="0" fontId="6" fillId="0" borderId="9" xfId="0" applyFont="1" applyBorder="1"/>
    <xf numFmtId="0" fontId="9" fillId="0" borderId="9" xfId="0" applyFont="1" applyBorder="1"/>
    <xf numFmtId="0" fontId="1" fillId="0" borderId="19" xfId="0" applyFont="1" applyBorder="1"/>
    <xf numFmtId="0" fontId="1" fillId="0" borderId="20" xfId="0" applyFont="1" applyBorder="1"/>
    <xf numFmtId="0" fontId="10" fillId="0" borderId="24" xfId="0" applyFont="1" applyBorder="1"/>
    <xf numFmtId="0" fontId="11" fillId="2" borderId="25" xfId="0" applyFont="1" applyFill="1" applyBorder="1"/>
    <xf numFmtId="0" fontId="5" fillId="0" borderId="25" xfId="0" applyFont="1" applyBorder="1"/>
    <xf numFmtId="0" fontId="11" fillId="0" borderId="29" xfId="0" applyFont="1" applyBorder="1"/>
    <xf numFmtId="0" fontId="10" fillId="0" borderId="29" xfId="0" applyFont="1" applyBorder="1"/>
    <xf numFmtId="0" fontId="11" fillId="2" borderId="9" xfId="0" applyFont="1" applyFill="1" applyBorder="1"/>
    <xf numFmtId="0" fontId="10" fillId="0" borderId="31" xfId="0" applyFont="1" applyBorder="1"/>
    <xf numFmtId="0" fontId="5" fillId="0" borderId="32" xfId="0" applyFont="1" applyBorder="1"/>
    <xf numFmtId="0" fontId="13" fillId="0" borderId="0" xfId="0" applyFont="1" applyAlignment="1">
      <alignment vertical="center"/>
    </xf>
    <xf numFmtId="9" fontId="6" fillId="0" borderId="0" xfId="0" applyNumberFormat="1" applyFont="1" applyAlignment="1">
      <alignment horizontal="left" vertical="top"/>
    </xf>
    <xf numFmtId="0" fontId="7" fillId="0" borderId="0" xfId="0" applyFont="1" applyAlignment="1">
      <alignment vertical="center"/>
    </xf>
    <xf numFmtId="0" fontId="7" fillId="0" borderId="0" xfId="0" applyFont="1" applyAlignment="1">
      <alignment horizontal="left" vertical="top" wrapText="1"/>
    </xf>
    <xf numFmtId="0" fontId="14" fillId="0" borderId="0" xfId="0" applyFont="1" applyAlignment="1">
      <alignment wrapText="1"/>
    </xf>
    <xf numFmtId="0" fontId="13" fillId="0" borderId="0" xfId="0" applyFont="1" applyAlignment="1">
      <alignment wrapText="1"/>
    </xf>
    <xf numFmtId="0" fontId="3" fillId="0" borderId="0" xfId="0" applyFont="1" applyAlignment="1">
      <alignment horizontal="center"/>
    </xf>
    <xf numFmtId="0" fontId="3" fillId="3" borderId="9" xfId="0" applyFont="1" applyFill="1" applyBorder="1" applyAlignment="1">
      <alignment horizontal="center" vertical="center"/>
    </xf>
    <xf numFmtId="0" fontId="6" fillId="0" borderId="9" xfId="0" applyFont="1" applyBorder="1" applyAlignment="1">
      <alignment horizontal="center" vertical="center"/>
    </xf>
    <xf numFmtId="0" fontId="6" fillId="4" borderId="9" xfId="0" applyFont="1" applyFill="1" applyBorder="1" applyAlignment="1">
      <alignment horizontal="center" vertical="center"/>
    </xf>
    <xf numFmtId="0" fontId="6" fillId="0" borderId="0" xfId="0" applyFont="1"/>
    <xf numFmtId="0" fontId="6" fillId="4" borderId="9" xfId="0" applyFont="1" applyFill="1" applyBorder="1"/>
    <xf numFmtId="0" fontId="3" fillId="4" borderId="9" xfId="0" applyFont="1" applyFill="1" applyBorder="1" applyAlignment="1">
      <alignment horizontal="center"/>
    </xf>
    <xf numFmtId="0" fontId="3" fillId="0" borderId="0" xfId="0" applyFont="1"/>
    <xf numFmtId="0" fontId="15" fillId="0" borderId="0" xfId="0" applyFont="1"/>
    <xf numFmtId="0" fontId="6" fillId="0" borderId="0" xfId="0" applyFont="1" applyAlignment="1">
      <alignment horizontal="right"/>
    </xf>
    <xf numFmtId="9" fontId="6" fillId="0" borderId="0" xfId="0" applyNumberFormat="1" applyFont="1"/>
    <xf numFmtId="164" fontId="6" fillId="0" borderId="0" xfId="0" applyNumberFormat="1" applyFont="1"/>
    <xf numFmtId="0" fontId="3" fillId="4" borderId="9" xfId="0" applyFont="1" applyFill="1" applyBorder="1" applyAlignment="1">
      <alignment wrapText="1"/>
    </xf>
    <xf numFmtId="0" fontId="3" fillId="4" borderId="9" xfId="0" applyFont="1" applyFill="1" applyBorder="1"/>
    <xf numFmtId="0" fontId="6" fillId="4" borderId="9" xfId="0" applyFont="1" applyFill="1" applyBorder="1" applyAlignment="1">
      <alignment horizontal="right"/>
    </xf>
    <xf numFmtId="9" fontId="6" fillId="0" borderId="9" xfId="0" applyNumberFormat="1" applyFont="1" applyBorder="1"/>
    <xf numFmtId="0" fontId="13" fillId="0" borderId="9" xfId="0" applyFont="1" applyBorder="1" applyAlignment="1">
      <alignment horizontal="left" wrapText="1"/>
    </xf>
    <xf numFmtId="0" fontId="7" fillId="0" borderId="9" xfId="0" applyFont="1" applyBorder="1" applyAlignment="1">
      <alignment horizontal="left" wrapText="1"/>
    </xf>
    <xf numFmtId="0" fontId="6" fillId="0" borderId="9" xfId="0" applyFont="1" applyBorder="1" applyAlignment="1">
      <alignment horizontal="left" vertical="top" wrapText="1"/>
    </xf>
    <xf numFmtId="0" fontId="7" fillId="0" borderId="40" xfId="0" applyFont="1" applyBorder="1" applyAlignment="1">
      <alignment horizontal="center" wrapText="1"/>
    </xf>
    <xf numFmtId="0" fontId="13" fillId="7" borderId="41" xfId="0" applyFont="1" applyFill="1" applyBorder="1" applyAlignment="1">
      <alignment horizontal="left" vertical="top" wrapText="1"/>
    </xf>
    <xf numFmtId="0" fontId="18" fillId="7" borderId="41" xfId="0" applyFont="1" applyFill="1" applyBorder="1" applyAlignment="1">
      <alignment horizontal="center" vertical="top" wrapText="1"/>
    </xf>
    <xf numFmtId="0" fontId="18" fillId="7" borderId="42" xfId="0" applyFont="1" applyFill="1" applyBorder="1" applyAlignment="1">
      <alignment horizontal="center" vertical="top" wrapText="1"/>
    </xf>
    <xf numFmtId="0" fontId="18" fillId="8" borderId="43" xfId="0" applyFont="1" applyFill="1" applyBorder="1" applyAlignment="1">
      <alignment horizontal="left" wrapText="1"/>
    </xf>
    <xf numFmtId="0" fontId="7" fillId="8" borderId="44" xfId="0" applyFont="1" applyFill="1" applyBorder="1" applyAlignment="1">
      <alignment horizontal="center" wrapText="1"/>
    </xf>
    <xf numFmtId="0" fontId="18" fillId="9" borderId="45" xfId="0" applyFont="1" applyFill="1" applyBorder="1" applyAlignment="1">
      <alignment horizontal="left" wrapText="1"/>
    </xf>
    <xf numFmtId="0" fontId="7" fillId="9" borderId="44" xfId="0" applyFont="1" applyFill="1" applyBorder="1" applyAlignment="1">
      <alignment horizontal="center" wrapText="1"/>
    </xf>
    <xf numFmtId="0" fontId="18" fillId="0" borderId="46" xfId="0" applyFont="1" applyBorder="1" applyAlignment="1">
      <alignment horizontal="left" wrapText="1"/>
    </xf>
    <xf numFmtId="0" fontId="7" fillId="0" borderId="47" xfId="0" applyFont="1" applyBorder="1" applyAlignment="1">
      <alignment horizontal="center" wrapText="1"/>
    </xf>
    <xf numFmtId="0" fontId="18" fillId="0" borderId="0" xfId="0" applyFont="1" applyAlignment="1">
      <alignment horizontal="left" wrapText="1"/>
    </xf>
    <xf numFmtId="0" fontId="18" fillId="8" borderId="48" xfId="0" applyFont="1" applyFill="1" applyBorder="1" applyAlignment="1">
      <alignment horizontal="left" wrapText="1"/>
    </xf>
    <xf numFmtId="0" fontId="7" fillId="8" borderId="49" xfId="0" applyFont="1" applyFill="1" applyBorder="1" applyAlignment="1">
      <alignment horizontal="center" wrapText="1"/>
    </xf>
    <xf numFmtId="0" fontId="18" fillId="9" borderId="50" xfId="0" applyFont="1" applyFill="1" applyBorder="1" applyAlignment="1">
      <alignment horizontal="left" wrapText="1"/>
    </xf>
    <xf numFmtId="0" fontId="7" fillId="9" borderId="49" xfId="0" applyFont="1" applyFill="1" applyBorder="1" applyAlignment="1">
      <alignment horizontal="center" wrapText="1"/>
    </xf>
    <xf numFmtId="0" fontId="18" fillId="8" borderId="51" xfId="0" applyFont="1" applyFill="1" applyBorder="1" applyAlignment="1">
      <alignment horizontal="left" wrapText="1"/>
    </xf>
    <xf numFmtId="0" fontId="7" fillId="8" borderId="52" xfId="0" applyFont="1" applyFill="1" applyBorder="1" applyAlignment="1">
      <alignment horizontal="center" wrapText="1"/>
    </xf>
    <xf numFmtId="0" fontId="13" fillId="7" borderId="42" xfId="0" applyFont="1" applyFill="1" applyBorder="1" applyAlignment="1">
      <alignment horizontal="left" vertical="center" wrapText="1"/>
    </xf>
    <xf numFmtId="0" fontId="7" fillId="0" borderId="0" xfId="0" applyFont="1" applyAlignment="1">
      <alignment horizontal="center" wrapText="1"/>
    </xf>
    <xf numFmtId="0" fontId="18" fillId="2" borderId="45" xfId="0" applyFont="1" applyFill="1" applyBorder="1" applyAlignment="1">
      <alignment horizontal="left" wrapText="1"/>
    </xf>
    <xf numFmtId="0" fontId="7" fillId="2" borderId="44" xfId="0" applyFont="1" applyFill="1" applyBorder="1" applyAlignment="1">
      <alignment horizontal="center" wrapText="1"/>
    </xf>
    <xf numFmtId="0" fontId="18" fillId="7" borderId="9" xfId="0" applyFont="1" applyFill="1" applyBorder="1" applyAlignment="1">
      <alignment horizontal="center" vertical="top" wrapText="1"/>
    </xf>
    <xf numFmtId="0" fontId="18" fillId="8" borderId="50" xfId="0" applyFont="1" applyFill="1" applyBorder="1" applyAlignment="1">
      <alignment horizontal="left" wrapText="1"/>
    </xf>
    <xf numFmtId="165" fontId="7" fillId="0" borderId="47" xfId="0" applyNumberFormat="1" applyFont="1" applyBorder="1" applyAlignment="1">
      <alignment horizontal="center" wrapText="1"/>
    </xf>
    <xf numFmtId="165" fontId="7" fillId="2" borderId="44" xfId="0" applyNumberFormat="1" applyFont="1" applyFill="1" applyBorder="1" applyAlignment="1">
      <alignment horizontal="center" wrapText="1"/>
    </xf>
    <xf numFmtId="0" fontId="6" fillId="0" borderId="0" xfId="0" applyFont="1" applyAlignment="1">
      <alignment horizontal="center" vertical="center"/>
    </xf>
    <xf numFmtId="165" fontId="7" fillId="0" borderId="18" xfId="0" applyNumberFormat="1" applyFont="1" applyBorder="1" applyAlignment="1">
      <alignment horizontal="center" wrapText="1"/>
    </xf>
    <xf numFmtId="165" fontId="7" fillId="8" borderId="49" xfId="0" applyNumberFormat="1" applyFont="1" applyFill="1" applyBorder="1" applyAlignment="1">
      <alignment horizontal="center" wrapText="1"/>
    </xf>
    <xf numFmtId="0" fontId="18" fillId="2" borderId="50" xfId="0" applyFont="1" applyFill="1" applyBorder="1" applyAlignment="1">
      <alignment horizontal="left" wrapText="1"/>
    </xf>
    <xf numFmtId="165" fontId="7" fillId="2" borderId="49" xfId="0" applyNumberFormat="1" applyFont="1" applyFill="1" applyBorder="1" applyAlignment="1">
      <alignment horizontal="center" wrapText="1"/>
    </xf>
    <xf numFmtId="165" fontId="7" fillId="8" borderId="44" xfId="0" applyNumberFormat="1" applyFont="1" applyFill="1" applyBorder="1" applyAlignment="1">
      <alignment horizontal="center" wrapText="1"/>
    </xf>
    <xf numFmtId="165" fontId="7" fillId="2" borderId="56" xfId="0" applyNumberFormat="1" applyFont="1" applyFill="1" applyBorder="1" applyAlignment="1">
      <alignment horizontal="center" wrapText="1"/>
    </xf>
    <xf numFmtId="0" fontId="6" fillId="11" borderId="9" xfId="0" applyFont="1" applyFill="1" applyBorder="1"/>
    <xf numFmtId="0" fontId="6" fillId="11" borderId="9" xfId="0" applyFont="1" applyFill="1" applyBorder="1" applyAlignment="1">
      <alignment horizontal="left" vertical="center"/>
    </xf>
    <xf numFmtId="0" fontId="21" fillId="12" borderId="9" xfId="0" applyFont="1" applyFill="1" applyBorder="1"/>
    <xf numFmtId="0" fontId="18" fillId="12" borderId="45" xfId="0" applyFont="1" applyFill="1" applyBorder="1" applyAlignment="1">
      <alignment horizontal="left" wrapText="1"/>
    </xf>
    <xf numFmtId="0" fontId="7" fillId="12" borderId="44" xfId="0" applyFont="1" applyFill="1" applyBorder="1" applyAlignment="1">
      <alignment horizontal="center" wrapText="1"/>
    </xf>
    <xf numFmtId="0" fontId="3" fillId="12" borderId="9" xfId="0" applyFont="1" applyFill="1" applyBorder="1"/>
    <xf numFmtId="0" fontId="18" fillId="12" borderId="50" xfId="0" applyFont="1" applyFill="1" applyBorder="1" applyAlignment="1">
      <alignment horizontal="left" wrapText="1"/>
    </xf>
    <xf numFmtId="0" fontId="7" fillId="12" borderId="49" xfId="0" applyFont="1" applyFill="1" applyBorder="1" applyAlignment="1">
      <alignment horizontal="center" wrapText="1"/>
    </xf>
    <xf numFmtId="165" fontId="7" fillId="12" borderId="44" xfId="0" applyNumberFormat="1" applyFont="1" applyFill="1" applyBorder="1" applyAlignment="1">
      <alignment horizontal="center" wrapText="1"/>
    </xf>
    <xf numFmtId="165" fontId="7" fillId="12" borderId="49" xfId="0" applyNumberFormat="1" applyFont="1" applyFill="1" applyBorder="1" applyAlignment="1">
      <alignment horizontal="center" wrapText="1"/>
    </xf>
    <xf numFmtId="165" fontId="7" fillId="0" borderId="40" xfId="0" applyNumberFormat="1" applyFont="1" applyBorder="1" applyAlignment="1">
      <alignment horizontal="center" wrapText="1"/>
    </xf>
    <xf numFmtId="165" fontId="7" fillId="12" borderId="56" xfId="0" applyNumberFormat="1" applyFont="1" applyFill="1" applyBorder="1" applyAlignment="1">
      <alignment horizontal="center" wrapText="1"/>
    </xf>
    <xf numFmtId="0" fontId="23" fillId="0" borderId="0" xfId="0" applyFont="1" applyAlignment="1">
      <alignment horizontal="center" vertical="center"/>
    </xf>
    <xf numFmtId="0" fontId="3" fillId="13" borderId="9" xfId="0" applyFont="1" applyFill="1" applyBorder="1" applyAlignment="1">
      <alignment horizontal="center"/>
    </xf>
    <xf numFmtId="0" fontId="6" fillId="14" borderId="63" xfId="0" applyFont="1" applyFill="1" applyBorder="1" applyAlignment="1">
      <alignment horizontal="center"/>
    </xf>
    <xf numFmtId="0" fontId="6" fillId="14" borderId="64" xfId="0" applyFont="1" applyFill="1" applyBorder="1" applyAlignment="1">
      <alignment horizontal="center"/>
    </xf>
    <xf numFmtId="0" fontId="6" fillId="14" borderId="65" xfId="0" applyFont="1" applyFill="1" applyBorder="1" applyAlignment="1">
      <alignment horizontal="center"/>
    </xf>
    <xf numFmtId="0" fontId="6" fillId="14" borderId="66" xfId="0" applyFont="1" applyFill="1" applyBorder="1" applyAlignment="1">
      <alignment horizontal="center"/>
    </xf>
    <xf numFmtId="0" fontId="6" fillId="0" borderId="67" xfId="0" applyFont="1" applyBorder="1" applyAlignment="1">
      <alignment horizontal="right"/>
    </xf>
    <xf numFmtId="0" fontId="6" fillId="0" borderId="66" xfId="0" applyFont="1" applyBorder="1" applyAlignment="1">
      <alignment horizontal="right"/>
    </xf>
    <xf numFmtId="0" fontId="6" fillId="15" borderId="66" xfId="0" applyFont="1" applyFill="1" applyBorder="1" applyAlignment="1">
      <alignment horizontal="right"/>
    </xf>
    <xf numFmtId="9" fontId="3" fillId="13" borderId="9" xfId="0" applyNumberFormat="1" applyFont="1" applyFill="1" applyBorder="1" applyAlignment="1">
      <alignment horizontal="center"/>
    </xf>
    <xf numFmtId="0" fontId="3" fillId="17" borderId="9" xfId="0" applyFont="1" applyFill="1" applyBorder="1" applyAlignment="1">
      <alignment horizontal="center"/>
    </xf>
    <xf numFmtId="0" fontId="6" fillId="18" borderId="68" xfId="0" applyFont="1" applyFill="1" applyBorder="1" applyAlignment="1">
      <alignment horizontal="center"/>
    </xf>
    <xf numFmtId="0" fontId="6" fillId="18" borderId="69" xfId="0" applyFont="1" applyFill="1" applyBorder="1" applyAlignment="1">
      <alignment horizontal="center"/>
    </xf>
    <xf numFmtId="0" fontId="6" fillId="18" borderId="70" xfId="0" applyFont="1" applyFill="1" applyBorder="1" applyAlignment="1">
      <alignment horizontal="center"/>
    </xf>
    <xf numFmtId="0" fontId="6" fillId="18" borderId="71" xfId="0" applyFont="1" applyFill="1" applyBorder="1" applyAlignment="1">
      <alignment horizontal="center"/>
    </xf>
    <xf numFmtId="0" fontId="6" fillId="0" borderId="72" xfId="0" applyFont="1" applyBorder="1" applyAlignment="1">
      <alignment horizontal="right"/>
    </xf>
    <xf numFmtId="0" fontId="6" fillId="0" borderId="71" xfId="0" applyFont="1" applyBorder="1" applyAlignment="1">
      <alignment horizontal="right"/>
    </xf>
    <xf numFmtId="9" fontId="3" fillId="17" borderId="9" xfId="0" applyNumberFormat="1" applyFont="1" applyFill="1" applyBorder="1" applyAlignment="1">
      <alignment horizontal="center"/>
    </xf>
    <xf numFmtId="0" fontId="6" fillId="15" borderId="50" xfId="0" applyFont="1" applyFill="1" applyBorder="1"/>
    <xf numFmtId="0" fontId="6" fillId="0" borderId="0" xfId="0" applyFont="1" applyAlignment="1">
      <alignment horizontal="center"/>
    </xf>
    <xf numFmtId="0" fontId="6" fillId="19" borderId="75" xfId="0" applyFont="1" applyFill="1" applyBorder="1" applyAlignment="1">
      <alignment horizontal="center"/>
    </xf>
    <xf numFmtId="0" fontId="6" fillId="0" borderId="78" xfId="0" applyFont="1" applyBorder="1" applyAlignment="1">
      <alignment horizontal="center"/>
    </xf>
    <xf numFmtId="0" fontId="3" fillId="19" borderId="51" xfId="0" applyFont="1" applyFill="1" applyBorder="1" applyAlignment="1">
      <alignment horizontal="center" vertical="center"/>
    </xf>
    <xf numFmtId="0" fontId="3" fillId="19" borderId="79" xfId="0" applyFont="1" applyFill="1" applyBorder="1" applyAlignment="1">
      <alignment horizontal="center" vertical="center"/>
    </xf>
    <xf numFmtId="0" fontId="3" fillId="19" borderId="52" xfId="0" applyFont="1" applyFill="1" applyBorder="1" applyAlignment="1">
      <alignment horizontal="center" vertical="center"/>
    </xf>
    <xf numFmtId="0" fontId="6" fillId="21" borderId="81" xfId="0" applyFont="1" applyFill="1" applyBorder="1" applyAlignment="1">
      <alignment horizontal="center"/>
    </xf>
    <xf numFmtId="0" fontId="6" fillId="0" borderId="57" xfId="0" applyFont="1" applyBorder="1" applyAlignment="1">
      <alignment horizontal="center"/>
    </xf>
    <xf numFmtId="10" fontId="6" fillId="0" borderId="40" xfId="0" applyNumberFormat="1" applyFont="1" applyBorder="1" applyAlignment="1">
      <alignment horizontal="center"/>
    </xf>
    <xf numFmtId="0" fontId="6" fillId="21" borderId="43" xfId="0" applyFont="1" applyFill="1" applyBorder="1" applyAlignment="1">
      <alignment horizontal="center"/>
    </xf>
    <xf numFmtId="10" fontId="6" fillId="21" borderId="44" xfId="0" applyNumberFormat="1" applyFont="1" applyFill="1" applyBorder="1" applyAlignment="1">
      <alignment horizontal="center"/>
    </xf>
    <xf numFmtId="0" fontId="6" fillId="0" borderId="82" xfId="0" applyFont="1" applyBorder="1" applyAlignment="1">
      <alignment horizontal="center"/>
    </xf>
    <xf numFmtId="0" fontId="6" fillId="0" borderId="83" xfId="0" applyFont="1" applyBorder="1" applyAlignment="1">
      <alignment horizontal="center"/>
    </xf>
    <xf numFmtId="0" fontId="6" fillId="0" borderId="46" xfId="0" applyFont="1" applyBorder="1" applyAlignment="1">
      <alignment horizontal="center" vertical="center"/>
    </xf>
    <xf numFmtId="0" fontId="6" fillId="0" borderId="85" xfId="0" applyFont="1" applyBorder="1" applyAlignment="1">
      <alignment horizontal="center" vertical="center"/>
    </xf>
    <xf numFmtId="0" fontId="6" fillId="0" borderId="46" xfId="0" applyFont="1" applyBorder="1" applyAlignment="1">
      <alignment horizontal="center"/>
    </xf>
    <xf numFmtId="10" fontId="6" fillId="0" borderId="47" xfId="0" applyNumberFormat="1" applyFont="1" applyBorder="1" applyAlignment="1">
      <alignment horizontal="center"/>
    </xf>
    <xf numFmtId="0" fontId="6" fillId="21" borderId="48" xfId="0" applyFont="1" applyFill="1" applyBorder="1" applyAlignment="1">
      <alignment horizontal="center"/>
    </xf>
    <xf numFmtId="10" fontId="6" fillId="21" borderId="49" xfId="0" applyNumberFormat="1" applyFont="1" applyFill="1" applyBorder="1" applyAlignment="1">
      <alignment horizontal="center"/>
    </xf>
    <xf numFmtId="10" fontId="6" fillId="0" borderId="13" xfId="0" applyNumberFormat="1" applyFont="1" applyBorder="1" applyAlignment="1">
      <alignment horizontal="center" vertical="center"/>
    </xf>
    <xf numFmtId="10" fontId="6" fillId="0" borderId="14" xfId="0" applyNumberFormat="1" applyFont="1" applyBorder="1" applyAlignment="1">
      <alignment horizontal="center" vertical="center"/>
    </xf>
    <xf numFmtId="10" fontId="6" fillId="0" borderId="78" xfId="0" applyNumberFormat="1" applyFont="1" applyBorder="1" applyAlignment="1">
      <alignment horizontal="center" vertical="center"/>
    </xf>
    <xf numFmtId="0" fontId="6" fillId="0" borderId="14" xfId="0" applyFont="1" applyBorder="1" applyAlignment="1">
      <alignment horizontal="center" vertical="center"/>
    </xf>
    <xf numFmtId="0" fontId="6" fillId="0" borderId="13" xfId="0" applyFont="1" applyBorder="1" applyAlignment="1">
      <alignment horizontal="center"/>
    </xf>
    <xf numFmtId="10" fontId="6" fillId="0" borderId="15" xfId="0" applyNumberFormat="1" applyFont="1" applyBorder="1" applyAlignment="1">
      <alignment horizontal="center"/>
    </xf>
    <xf numFmtId="0" fontId="6" fillId="21" borderId="79" xfId="0" applyFont="1" applyFill="1" applyBorder="1" applyAlignment="1">
      <alignment horizontal="center"/>
    </xf>
    <xf numFmtId="10" fontId="6" fillId="21" borderId="52" xfId="0" applyNumberFormat="1" applyFont="1" applyFill="1" applyBorder="1" applyAlignment="1">
      <alignment horizontal="center"/>
    </xf>
    <xf numFmtId="0" fontId="6" fillId="21" borderId="43" xfId="0" applyFont="1" applyFill="1" applyBorder="1" applyAlignment="1">
      <alignment horizontal="center" vertical="center"/>
    </xf>
    <xf numFmtId="0" fontId="6" fillId="0" borderId="82" xfId="0" applyFont="1" applyBorder="1" applyAlignment="1">
      <alignment horizontal="center" vertical="center"/>
    </xf>
    <xf numFmtId="0" fontId="6" fillId="21" borderId="45" xfId="0" applyFont="1" applyFill="1" applyBorder="1" applyAlignment="1">
      <alignment horizontal="center" vertical="center"/>
    </xf>
    <xf numFmtId="0" fontId="6" fillId="0" borderId="89" xfId="0" applyFont="1" applyBorder="1" applyAlignment="1">
      <alignment horizontal="center"/>
    </xf>
    <xf numFmtId="0" fontId="6" fillId="0" borderId="33" xfId="0" applyFont="1" applyBorder="1" applyAlignment="1">
      <alignment horizontal="center"/>
    </xf>
    <xf numFmtId="10" fontId="6" fillId="0" borderId="90" xfId="0" applyNumberFormat="1" applyFont="1" applyBorder="1" applyAlignment="1">
      <alignment horizontal="center"/>
    </xf>
    <xf numFmtId="0" fontId="6" fillId="0" borderId="34" xfId="0" applyFont="1" applyBorder="1" applyAlignment="1">
      <alignment horizontal="center"/>
    </xf>
    <xf numFmtId="10" fontId="6" fillId="0" borderId="91" xfId="0" applyNumberFormat="1" applyFont="1" applyBorder="1" applyAlignment="1">
      <alignment horizontal="center"/>
    </xf>
    <xf numFmtId="0" fontId="6" fillId="0" borderId="92" xfId="0" applyFont="1" applyBorder="1" applyAlignment="1">
      <alignment horizontal="center"/>
    </xf>
    <xf numFmtId="10" fontId="6" fillId="21" borderId="51" xfId="0" applyNumberFormat="1" applyFont="1" applyFill="1" applyBorder="1" applyAlignment="1">
      <alignment horizontal="center" vertical="center"/>
    </xf>
    <xf numFmtId="10" fontId="6" fillId="21" borderId="79" xfId="0" applyNumberFormat="1" applyFont="1" applyFill="1" applyBorder="1" applyAlignment="1">
      <alignment horizontal="center" vertical="center"/>
    </xf>
    <xf numFmtId="0" fontId="6" fillId="0" borderId="57" xfId="0" applyFont="1" applyBorder="1" applyAlignment="1">
      <alignment horizontal="center" vertical="center"/>
    </xf>
    <xf numFmtId="0" fontId="6" fillId="19" borderId="93" xfId="0" applyFont="1" applyFill="1" applyBorder="1" applyAlignment="1">
      <alignment horizontal="center"/>
    </xf>
    <xf numFmtId="0" fontId="6" fillId="0" borderId="28" xfId="0" applyFont="1" applyBorder="1" applyAlignment="1">
      <alignment horizontal="center"/>
    </xf>
    <xf numFmtId="0" fontId="6" fillId="21" borderId="50" xfId="0" applyFont="1" applyFill="1" applyBorder="1" applyAlignment="1">
      <alignment horizontal="center" vertical="center"/>
    </xf>
    <xf numFmtId="0" fontId="6" fillId="0" borderId="83" xfId="0" applyFont="1" applyBorder="1" applyAlignment="1">
      <alignment horizontal="center" vertical="center"/>
    </xf>
    <xf numFmtId="0" fontId="6" fillId="0" borderId="40" xfId="0" applyFont="1" applyBorder="1" applyAlignment="1">
      <alignment horizontal="center"/>
    </xf>
    <xf numFmtId="0" fontId="6" fillId="0" borderId="74" xfId="0" applyFont="1" applyBorder="1" applyAlignment="1">
      <alignment horizontal="center"/>
    </xf>
    <xf numFmtId="10" fontId="6" fillId="0" borderId="83" xfId="0" applyNumberFormat="1" applyFont="1" applyBorder="1" applyAlignment="1">
      <alignment horizontal="center" vertical="center"/>
    </xf>
    <xf numFmtId="0" fontId="6" fillId="0" borderId="47" xfId="0" applyFont="1" applyBorder="1" applyAlignment="1">
      <alignment horizontal="center"/>
    </xf>
    <xf numFmtId="0" fontId="6" fillId="0" borderId="89" xfId="0" applyFont="1" applyBorder="1" applyAlignment="1">
      <alignment horizontal="center" vertical="center"/>
    </xf>
    <xf numFmtId="0" fontId="6" fillId="0" borderId="34" xfId="0" applyFont="1" applyBorder="1" applyAlignment="1">
      <alignment horizontal="center" vertical="center"/>
    </xf>
    <xf numFmtId="0" fontId="6" fillId="0" borderId="92" xfId="0" applyFont="1" applyBorder="1" applyAlignment="1">
      <alignment horizontal="center" vertical="center"/>
    </xf>
    <xf numFmtId="0" fontId="6" fillId="0" borderId="96" xfId="0" applyFont="1" applyBorder="1" applyAlignment="1">
      <alignment horizontal="center" vertical="center"/>
    </xf>
    <xf numFmtId="0" fontId="6" fillId="0" borderId="91" xfId="0" applyFont="1" applyBorder="1" applyAlignment="1">
      <alignment horizontal="center" vertical="center"/>
    </xf>
    <xf numFmtId="0" fontId="6" fillId="0" borderId="6" xfId="0" applyFont="1" applyBorder="1" applyAlignment="1">
      <alignment horizontal="center" vertical="center"/>
    </xf>
    <xf numFmtId="0" fontId="6" fillId="0" borderId="15" xfId="0" applyFont="1" applyBorder="1" applyAlignment="1">
      <alignment horizontal="center"/>
    </xf>
    <xf numFmtId="0" fontId="6" fillId="0" borderId="96" xfId="0" applyFont="1" applyBorder="1" applyAlignment="1">
      <alignment horizontal="center"/>
    </xf>
    <xf numFmtId="0" fontId="6" fillId="0" borderId="91" xfId="0" applyFont="1" applyBorder="1" applyAlignment="1">
      <alignment horizontal="center"/>
    </xf>
    <xf numFmtId="0" fontId="3" fillId="19" borderId="100" xfId="0" applyFont="1" applyFill="1" applyBorder="1" applyAlignment="1">
      <alignment horizontal="center" vertical="center"/>
    </xf>
    <xf numFmtId="0" fontId="3" fillId="0" borderId="0" xfId="0" applyFont="1" applyAlignment="1">
      <alignment horizontal="center" wrapText="1"/>
    </xf>
    <xf numFmtId="0" fontId="6" fillId="22" borderId="43" xfId="0" applyFont="1" applyFill="1" applyBorder="1" applyAlignment="1">
      <alignment horizontal="center" vertical="center"/>
    </xf>
    <xf numFmtId="0" fontId="6" fillId="22" borderId="101" xfId="0" applyFont="1" applyFill="1" applyBorder="1" applyAlignment="1">
      <alignment horizontal="center" vertical="center"/>
    </xf>
    <xf numFmtId="10" fontId="6" fillId="22" borderId="51" xfId="0" applyNumberFormat="1" applyFont="1" applyFill="1" applyBorder="1" applyAlignment="1">
      <alignment horizontal="center" vertical="center"/>
    </xf>
    <xf numFmtId="10" fontId="6" fillId="22" borderId="102" xfId="0" applyNumberFormat="1" applyFont="1" applyFill="1" applyBorder="1" applyAlignment="1">
      <alignment horizontal="center" vertical="center"/>
    </xf>
    <xf numFmtId="0" fontId="6" fillId="21" borderId="104" xfId="0" applyFont="1" applyFill="1" applyBorder="1" applyAlignment="1">
      <alignment horizontal="center" vertical="center"/>
    </xf>
    <xf numFmtId="10" fontId="6" fillId="21" borderId="102" xfId="0" applyNumberFormat="1" applyFont="1" applyFill="1" applyBorder="1" applyAlignment="1">
      <alignment horizontal="center" vertical="center"/>
    </xf>
    <xf numFmtId="0" fontId="6" fillId="0" borderId="31" xfId="0" applyFont="1" applyBorder="1" applyAlignment="1">
      <alignment horizontal="center" vertical="center"/>
    </xf>
    <xf numFmtId="0" fontId="6" fillId="0" borderId="35" xfId="0" applyFont="1" applyBorder="1" applyAlignment="1">
      <alignment horizontal="center" vertical="center"/>
    </xf>
    <xf numFmtId="0" fontId="6" fillId="0" borderId="0" xfId="0" applyFont="1" applyAlignment="1">
      <alignment wrapText="1"/>
    </xf>
    <xf numFmtId="0" fontId="14" fillId="19" borderId="24" xfId="0" applyFont="1" applyFill="1" applyBorder="1" applyAlignment="1">
      <alignment wrapText="1"/>
    </xf>
    <xf numFmtId="0" fontId="14" fillId="19" borderId="106" xfId="0" applyFont="1" applyFill="1" applyBorder="1" applyAlignment="1">
      <alignment wrapText="1"/>
    </xf>
    <xf numFmtId="0" fontId="14" fillId="19" borderId="107" xfId="0" applyFont="1" applyFill="1" applyBorder="1" applyAlignment="1">
      <alignment wrapText="1"/>
    </xf>
    <xf numFmtId="0" fontId="24" fillId="0" borderId="57" xfId="0" applyFont="1" applyBorder="1"/>
    <xf numFmtId="0" fontId="24" fillId="0" borderId="82" xfId="0" applyFont="1" applyBorder="1"/>
    <xf numFmtId="0" fontId="24" fillId="0" borderId="40" xfId="0" applyFont="1" applyBorder="1"/>
    <xf numFmtId="0" fontId="24" fillId="0" borderId="46" xfId="0" applyFont="1" applyBorder="1"/>
    <xf numFmtId="0" fontId="24" fillId="0" borderId="0" xfId="0" applyFont="1" applyAlignment="1">
      <alignment horizontal="right"/>
    </xf>
    <xf numFmtId="0" fontId="24" fillId="0" borderId="47" xfId="0" applyFont="1" applyBorder="1" applyAlignment="1">
      <alignment horizontal="right"/>
    </xf>
    <xf numFmtId="0" fontId="4" fillId="20" borderId="109" xfId="0" applyFont="1" applyFill="1" applyBorder="1" applyAlignment="1">
      <alignment wrapText="1"/>
    </xf>
    <xf numFmtId="0" fontId="4" fillId="22" borderId="50" xfId="0" applyFont="1" applyFill="1" applyBorder="1" applyAlignment="1">
      <alignment horizontal="right" wrapText="1"/>
    </xf>
    <xf numFmtId="0" fontId="4" fillId="22" borderId="110" xfId="0" applyFont="1" applyFill="1" applyBorder="1" applyAlignment="1">
      <alignment horizontal="right" wrapText="1"/>
    </xf>
    <xf numFmtId="0" fontId="4" fillId="20" borderId="111" xfId="0" applyFont="1" applyFill="1" applyBorder="1" applyAlignment="1">
      <alignment wrapText="1"/>
    </xf>
    <xf numFmtId="0" fontId="6" fillId="0" borderId="46" xfId="0" applyFont="1" applyBorder="1"/>
    <xf numFmtId="0" fontId="6" fillId="0" borderId="13" xfId="0" applyFont="1" applyBorder="1"/>
    <xf numFmtId="0" fontId="6" fillId="0" borderId="14" xfId="0" applyFont="1" applyBorder="1"/>
    <xf numFmtId="0" fontId="24" fillId="0" borderId="14" xfId="0" applyFont="1" applyBorder="1" applyAlignment="1">
      <alignment horizontal="right"/>
    </xf>
    <xf numFmtId="0" fontId="24" fillId="0" borderId="15" xfId="0" applyFont="1" applyBorder="1" applyAlignment="1">
      <alignment horizontal="right"/>
    </xf>
    <xf numFmtId="0" fontId="6" fillId="20" borderId="111" xfId="0" applyFont="1" applyFill="1" applyBorder="1" applyAlignment="1">
      <alignment wrapText="1"/>
    </xf>
    <xf numFmtId="0" fontId="24" fillId="0" borderId="0" xfId="0" applyFont="1"/>
    <xf numFmtId="0" fontId="6" fillId="20" borderId="112" xfId="0" applyFont="1" applyFill="1" applyBorder="1" applyAlignment="1">
      <alignment wrapText="1"/>
    </xf>
    <xf numFmtId="0" fontId="6" fillId="22" borderId="79" xfId="0" applyFont="1" applyFill="1" applyBorder="1" applyAlignment="1">
      <alignment wrapText="1"/>
    </xf>
    <xf numFmtId="0" fontId="6" fillId="22" borderId="100" xfId="0" applyFont="1" applyFill="1" applyBorder="1" applyAlignment="1">
      <alignment wrapText="1"/>
    </xf>
    <xf numFmtId="0" fontId="6" fillId="20" borderId="109" xfId="0" applyFont="1" applyFill="1" applyBorder="1" applyAlignment="1">
      <alignment wrapText="1"/>
    </xf>
    <xf numFmtId="0" fontId="6" fillId="22" borderId="50" xfId="0" applyFont="1" applyFill="1" applyBorder="1" applyAlignment="1">
      <alignment wrapText="1"/>
    </xf>
    <xf numFmtId="0" fontId="6" fillId="22" borderId="110" xfId="0" applyFont="1" applyFill="1" applyBorder="1" applyAlignment="1">
      <alignment wrapText="1"/>
    </xf>
    <xf numFmtId="0" fontId="25" fillId="0" borderId="0" xfId="0" applyFont="1" applyAlignment="1">
      <alignment horizontal="right"/>
    </xf>
    <xf numFmtId="0" fontId="14" fillId="19" borderId="9" xfId="0" applyFont="1" applyFill="1" applyBorder="1" applyAlignment="1">
      <alignment wrapText="1"/>
    </xf>
    <xf numFmtId="0" fontId="14" fillId="19" borderId="113" xfId="0" applyFont="1" applyFill="1" applyBorder="1" applyAlignment="1">
      <alignment wrapText="1"/>
    </xf>
    <xf numFmtId="0" fontId="14" fillId="19" borderId="56" xfId="0" applyFont="1" applyFill="1" applyBorder="1" applyAlignment="1">
      <alignment wrapText="1"/>
    </xf>
    <xf numFmtId="166" fontId="4" fillId="20" borderId="109" xfId="0" applyNumberFormat="1" applyFont="1" applyFill="1" applyBorder="1" applyAlignment="1">
      <alignment wrapText="1"/>
    </xf>
    <xf numFmtId="166" fontId="4" fillId="22" borderId="50" xfId="0" applyNumberFormat="1" applyFont="1" applyFill="1" applyBorder="1" applyAlignment="1">
      <alignment horizontal="right" wrapText="1"/>
    </xf>
    <xf numFmtId="166" fontId="4" fillId="22" borderId="110" xfId="0" applyNumberFormat="1" applyFont="1" applyFill="1" applyBorder="1" applyAlignment="1">
      <alignment horizontal="right" wrapText="1"/>
    </xf>
    <xf numFmtId="166" fontId="4" fillId="20" borderId="42" xfId="0" applyNumberFormat="1" applyFont="1" applyFill="1" applyBorder="1" applyAlignment="1">
      <alignment wrapText="1"/>
    </xf>
    <xf numFmtId="0" fontId="6" fillId="0" borderId="47" xfId="0" applyFont="1" applyBorder="1"/>
    <xf numFmtId="166" fontId="4" fillId="20" borderId="111" xfId="0" applyNumberFormat="1" applyFont="1" applyFill="1" applyBorder="1" applyAlignment="1">
      <alignment wrapText="1"/>
    </xf>
    <xf numFmtId="166" fontId="4" fillId="20" borderId="114" xfId="0" applyNumberFormat="1" applyFont="1" applyFill="1" applyBorder="1" applyAlignment="1">
      <alignment wrapText="1"/>
    </xf>
    <xf numFmtId="166" fontId="6" fillId="20" borderId="109" xfId="0" applyNumberFormat="1" applyFont="1" applyFill="1" applyBorder="1" applyAlignment="1">
      <alignment wrapText="1"/>
    </xf>
    <xf numFmtId="166" fontId="6" fillId="22" borderId="50" xfId="0" applyNumberFormat="1" applyFont="1" applyFill="1" applyBorder="1" applyAlignment="1">
      <alignment wrapText="1"/>
    </xf>
    <xf numFmtId="166" fontId="6" fillId="22" borderId="110" xfId="0" applyNumberFormat="1" applyFont="1" applyFill="1" applyBorder="1" applyAlignment="1">
      <alignment wrapText="1"/>
    </xf>
    <xf numFmtId="166" fontId="6" fillId="20" borderId="42" xfId="0" applyNumberFormat="1" applyFont="1" applyFill="1" applyBorder="1" applyAlignment="1">
      <alignment wrapText="1"/>
    </xf>
    <xf numFmtId="166" fontId="6" fillId="20" borderId="111" xfId="0" applyNumberFormat="1" applyFont="1" applyFill="1" applyBorder="1" applyAlignment="1">
      <alignment wrapText="1"/>
    </xf>
    <xf numFmtId="166" fontId="6" fillId="20" borderId="114" xfId="0" applyNumberFormat="1" applyFont="1" applyFill="1" applyBorder="1" applyAlignment="1">
      <alignment wrapText="1"/>
    </xf>
    <xf numFmtId="166" fontId="6" fillId="20" borderId="115" xfId="0" applyNumberFormat="1" applyFont="1" applyFill="1" applyBorder="1" applyAlignment="1">
      <alignment wrapText="1"/>
    </xf>
    <xf numFmtId="166" fontId="6" fillId="22" borderId="116" xfId="0" applyNumberFormat="1" applyFont="1" applyFill="1" applyBorder="1" applyAlignment="1">
      <alignment wrapText="1"/>
    </xf>
    <xf numFmtId="166" fontId="6" fillId="22" borderId="117" xfId="0" applyNumberFormat="1" applyFont="1" applyFill="1" applyBorder="1" applyAlignment="1">
      <alignment wrapText="1"/>
    </xf>
    <xf numFmtId="166" fontId="6" fillId="20" borderId="118" xfId="0" applyNumberFormat="1" applyFont="1" applyFill="1" applyBorder="1" applyAlignment="1">
      <alignment wrapText="1"/>
    </xf>
    <xf numFmtId="0" fontId="6" fillId="0" borderId="15" xfId="0" applyFont="1" applyBorder="1"/>
    <xf numFmtId="0" fontId="26" fillId="2" borderId="50" xfId="0" applyFont="1" applyFill="1" applyBorder="1" applyAlignment="1">
      <alignment horizontal="left"/>
    </xf>
    <xf numFmtId="0" fontId="6" fillId="20" borderId="115" xfId="0" applyFont="1" applyFill="1" applyBorder="1" applyAlignment="1">
      <alignment wrapText="1"/>
    </xf>
    <xf numFmtId="0" fontId="6" fillId="22" borderId="116" xfId="0" applyFont="1" applyFill="1" applyBorder="1" applyAlignment="1">
      <alignment wrapText="1"/>
    </xf>
    <xf numFmtId="0" fontId="6" fillId="22" borderId="117" xfId="0" applyFont="1" applyFill="1" applyBorder="1" applyAlignment="1">
      <alignment wrapText="1"/>
    </xf>
    <xf numFmtId="0" fontId="27" fillId="0" borderId="9" xfId="0" applyFont="1" applyBorder="1"/>
    <xf numFmtId="0" fontId="27" fillId="0" borderId="0" xfId="0" applyFont="1"/>
    <xf numFmtId="0" fontId="6" fillId="0" borderId="0" xfId="0" applyFont="1" applyAlignment="1">
      <alignment horizontal="left"/>
    </xf>
    <xf numFmtId="0" fontId="4" fillId="2" borderId="50" xfId="0" applyFont="1" applyFill="1" applyBorder="1" applyAlignment="1">
      <alignment horizontal="left"/>
    </xf>
    <xf numFmtId="0" fontId="1" fillId="0" borderId="1" xfId="0" applyFont="1" applyBorder="1" applyAlignment="1">
      <alignment horizontal="left" vertical="top"/>
    </xf>
    <xf numFmtId="0" fontId="2" fillId="0" borderId="2" xfId="0" applyFont="1" applyBorder="1"/>
    <xf numFmtId="0" fontId="2" fillId="0" borderId="3" xfId="0" applyFont="1" applyBorder="1"/>
    <xf numFmtId="0" fontId="5" fillId="0" borderId="8" xfId="0" applyFont="1" applyBorder="1" applyAlignment="1">
      <alignment horizontal="left" vertical="top"/>
    </xf>
    <xf numFmtId="0" fontId="2" fillId="0" borderId="7" xfId="0" applyFont="1" applyBorder="1"/>
    <xf numFmtId="0" fontId="1" fillId="0" borderId="12" xfId="0" applyFont="1" applyBorder="1"/>
    <xf numFmtId="0" fontId="5" fillId="0" borderId="13" xfId="0" applyFont="1" applyBorder="1" applyAlignment="1">
      <alignment wrapText="1"/>
    </xf>
    <xf numFmtId="0" fontId="2" fillId="0" borderId="14" xfId="0" applyFont="1" applyBorder="1"/>
    <xf numFmtId="0" fontId="2" fillId="0" borderId="15" xfId="0" applyFont="1" applyBorder="1"/>
    <xf numFmtId="0" fontId="5" fillId="0" borderId="16" xfId="0" applyFont="1" applyBorder="1" applyAlignment="1">
      <alignment wrapText="1"/>
    </xf>
    <xf numFmtId="0" fontId="2" fillId="0" borderId="17" xfId="0" applyFont="1" applyBorder="1"/>
    <xf numFmtId="0" fontId="2" fillId="0" borderId="18" xfId="0" applyFont="1" applyBorder="1"/>
    <xf numFmtId="0" fontId="2" fillId="0" borderId="30" xfId="0" applyFont="1" applyBorder="1"/>
    <xf numFmtId="0" fontId="12" fillId="2" borderId="33" xfId="0" applyFont="1" applyFill="1" applyBorder="1" applyAlignment="1">
      <alignment wrapText="1"/>
    </xf>
    <xf numFmtId="0" fontId="2" fillId="0" borderId="34" xfId="0" applyFont="1" applyBorder="1"/>
    <xf numFmtId="0" fontId="2" fillId="0" borderId="35" xfId="0" applyFont="1" applyBorder="1"/>
    <xf numFmtId="0" fontId="7" fillId="0" borderId="0" xfId="0" applyFont="1" applyAlignment="1">
      <alignment horizontal="left" vertical="top" wrapText="1"/>
    </xf>
    <xf numFmtId="0" fontId="0" fillId="0" borderId="0" xfId="0" applyFont="1" applyAlignment="1"/>
    <xf numFmtId="0" fontId="1" fillId="0" borderId="21" xfId="0" applyFont="1" applyBorder="1" applyAlignment="1">
      <alignment wrapText="1"/>
    </xf>
    <xf numFmtId="0" fontId="2" fillId="0" borderId="22" xfId="0" applyFont="1" applyBorder="1"/>
    <xf numFmtId="0" fontId="2" fillId="0" borderId="23" xfId="0" applyFont="1" applyBorder="1"/>
    <xf numFmtId="0" fontId="5" fillId="0" borderId="26" xfId="0" applyFont="1" applyBorder="1" applyAlignment="1">
      <alignment wrapText="1"/>
    </xf>
    <xf numFmtId="0" fontId="2" fillId="0" borderId="27" xfId="0" applyFont="1" applyBorder="1"/>
    <xf numFmtId="0" fontId="2" fillId="0" borderId="28" xfId="0" applyFont="1" applyBorder="1"/>
    <xf numFmtId="0" fontId="12" fillId="2" borderId="16" xfId="0" applyFont="1" applyFill="1" applyBorder="1" applyAlignment="1">
      <alignment wrapText="1"/>
    </xf>
    <xf numFmtId="0" fontId="3" fillId="0" borderId="0" xfId="0" applyFont="1" applyAlignment="1">
      <alignment horizontal="left"/>
    </xf>
    <xf numFmtId="0" fontId="6" fillId="4" borderId="8" xfId="0" applyFont="1" applyFill="1" applyBorder="1" applyAlignment="1">
      <alignment horizontal="center" vertical="center"/>
    </xf>
    <xf numFmtId="0" fontId="6" fillId="4" borderId="8" xfId="0" applyFont="1" applyFill="1" applyBorder="1"/>
    <xf numFmtId="0" fontId="3" fillId="0" borderId="0" xfId="0" applyFont="1"/>
    <xf numFmtId="0" fontId="3" fillId="4" borderId="8" xfId="0" applyFont="1" applyFill="1" applyBorder="1" applyAlignment="1">
      <alignment wrapText="1"/>
    </xf>
    <xf numFmtId="0" fontId="6" fillId="0" borderId="8" xfId="0" applyFont="1" applyBorder="1"/>
    <xf numFmtId="0" fontId="16" fillId="0" borderId="16" xfId="0" applyFont="1" applyBorder="1" applyAlignment="1">
      <alignment horizontal="left" wrapText="1"/>
    </xf>
    <xf numFmtId="0" fontId="13" fillId="0" borderId="8" xfId="0" applyFont="1" applyBorder="1" applyAlignment="1">
      <alignment horizontal="left" wrapText="1"/>
    </xf>
    <xf numFmtId="0" fontId="2" fillId="0" borderId="36" xfId="0" applyFont="1" applyBorder="1"/>
    <xf numFmtId="0" fontId="13" fillId="0" borderId="16" xfId="0" applyFont="1" applyBorder="1" applyAlignment="1">
      <alignment horizontal="left" wrapText="1"/>
    </xf>
    <xf numFmtId="0" fontId="3" fillId="0" borderId="16" xfId="0" applyFont="1" applyBorder="1" applyAlignment="1">
      <alignment horizontal="left" vertical="top" wrapText="1"/>
    </xf>
    <xf numFmtId="0" fontId="17" fillId="2" borderId="37" xfId="0" applyFont="1" applyFill="1" applyBorder="1" applyAlignment="1">
      <alignment horizontal="center" vertical="center" wrapText="1"/>
    </xf>
    <xf numFmtId="0" fontId="2" fillId="0" borderId="38" xfId="0" applyFont="1" applyBorder="1"/>
    <xf numFmtId="0" fontId="2" fillId="0" borderId="39" xfId="0" applyFont="1" applyBorder="1"/>
    <xf numFmtId="0" fontId="13" fillId="6" borderId="37" xfId="0" applyFont="1" applyFill="1" applyBorder="1" applyAlignment="1">
      <alignment horizontal="left" wrapText="1"/>
    </xf>
    <xf numFmtId="0" fontId="16" fillId="5" borderId="37" xfId="0" applyFont="1" applyFill="1" applyBorder="1" applyAlignment="1">
      <alignment horizontal="left" vertical="center" wrapText="1"/>
    </xf>
    <xf numFmtId="0" fontId="13" fillId="7" borderId="8" xfId="0" applyFont="1" applyFill="1" applyBorder="1" applyAlignment="1">
      <alignment horizontal="left" vertical="center" wrapText="1"/>
    </xf>
    <xf numFmtId="0" fontId="2" fillId="0" borderId="53" xfId="0" applyFont="1" applyBorder="1"/>
    <xf numFmtId="0" fontId="18" fillId="7" borderId="54" xfId="0" applyFont="1" applyFill="1" applyBorder="1" applyAlignment="1">
      <alignment horizontal="center" wrapText="1"/>
    </xf>
    <xf numFmtId="0" fontId="2" fillId="0" borderId="55" xfId="0" applyFont="1" applyBorder="1"/>
    <xf numFmtId="0" fontId="13" fillId="6" borderId="8" xfId="0" applyFont="1" applyFill="1" applyBorder="1" applyAlignment="1">
      <alignment horizontal="left" vertical="top" wrapText="1"/>
    </xf>
    <xf numFmtId="0" fontId="13" fillId="6" borderId="16" xfId="0" applyFont="1" applyFill="1" applyBorder="1" applyAlignment="1">
      <alignment horizontal="left" wrapText="1"/>
    </xf>
    <xf numFmtId="0" fontId="16" fillId="10" borderId="16" xfId="0" applyFont="1" applyFill="1" applyBorder="1" applyAlignment="1">
      <alignment horizontal="left" vertical="center" wrapText="1"/>
    </xf>
    <xf numFmtId="0" fontId="6" fillId="11" borderId="57" xfId="0" applyFont="1" applyFill="1" applyBorder="1"/>
    <xf numFmtId="0" fontId="2" fillId="0" borderId="40" xfId="0" applyFont="1" applyBorder="1"/>
    <xf numFmtId="0" fontId="2" fillId="0" borderId="13" xfId="0" applyFont="1" applyBorder="1"/>
    <xf numFmtId="0" fontId="3" fillId="11" borderId="16" xfId="0" applyFont="1" applyFill="1" applyBorder="1" applyAlignment="1">
      <alignment horizontal="center" vertical="center"/>
    </xf>
    <xf numFmtId="0" fontId="20" fillId="11" borderId="8" xfId="0" applyFont="1" applyFill="1" applyBorder="1" applyAlignment="1">
      <alignment horizontal="center" vertical="center"/>
    </xf>
    <xf numFmtId="0" fontId="3" fillId="11" borderId="8" xfId="0" applyFont="1" applyFill="1" applyBorder="1" applyAlignment="1">
      <alignment horizontal="center" vertical="center"/>
    </xf>
    <xf numFmtId="0" fontId="20" fillId="11" borderId="16" xfId="0" applyFont="1" applyFill="1" applyBorder="1" applyAlignment="1">
      <alignment horizontal="center" vertical="center"/>
    </xf>
    <xf numFmtId="0" fontId="13" fillId="8" borderId="37" xfId="0" applyFont="1" applyFill="1" applyBorder="1" applyAlignment="1">
      <alignment horizontal="left" wrapText="1"/>
    </xf>
    <xf numFmtId="0" fontId="2" fillId="0" borderId="58" xfId="0" applyFont="1" applyBorder="1"/>
    <xf numFmtId="0" fontId="13" fillId="8" borderId="16" xfId="0" applyFont="1" applyFill="1" applyBorder="1" applyAlignment="1">
      <alignment horizontal="left" wrapText="1"/>
    </xf>
    <xf numFmtId="0" fontId="2" fillId="0" borderId="62" xfId="0" applyFont="1" applyBorder="1"/>
    <xf numFmtId="0" fontId="19" fillId="10" borderId="16" xfId="0" applyFont="1" applyFill="1" applyBorder="1"/>
    <xf numFmtId="0" fontId="16" fillId="10" borderId="37" xfId="0" applyFont="1" applyFill="1" applyBorder="1" applyAlignment="1">
      <alignment horizontal="left" vertical="center" wrapText="1"/>
    </xf>
    <xf numFmtId="0" fontId="13" fillId="8" borderId="59" xfId="0" applyFont="1" applyFill="1" applyBorder="1" applyAlignment="1">
      <alignment horizontal="left" vertical="top" wrapText="1"/>
    </xf>
    <xf numFmtId="0" fontId="2" fillId="0" borderId="60" xfId="0" applyFont="1" applyBorder="1"/>
    <xf numFmtId="0" fontId="2" fillId="0" borderId="61" xfId="0" applyFont="1" applyBorder="1"/>
    <xf numFmtId="0" fontId="22" fillId="0" borderId="0" xfId="0" applyFont="1" applyAlignment="1">
      <alignment horizontal="left"/>
    </xf>
    <xf numFmtId="0" fontId="23" fillId="0" borderId="57" xfId="0" applyFont="1" applyBorder="1" applyAlignment="1">
      <alignment horizontal="center" vertical="center"/>
    </xf>
    <xf numFmtId="0" fontId="1" fillId="3" borderId="8" xfId="0" applyFont="1" applyFill="1" applyBorder="1" applyAlignment="1">
      <alignment horizontal="center" vertical="center"/>
    </xf>
    <xf numFmtId="0" fontId="1" fillId="3" borderId="8" xfId="0" applyFont="1" applyFill="1" applyBorder="1" applyAlignment="1">
      <alignment horizontal="center"/>
    </xf>
    <xf numFmtId="0" fontId="1" fillId="3" borderId="16" xfId="0" applyFont="1" applyFill="1" applyBorder="1" applyAlignment="1">
      <alignment horizontal="center"/>
    </xf>
    <xf numFmtId="0" fontId="1" fillId="3" borderId="8" xfId="0" applyFont="1" applyFill="1" applyBorder="1" applyAlignment="1">
      <alignment vertical="center"/>
    </xf>
    <xf numFmtId="0" fontId="1" fillId="16" borderId="8" xfId="0" applyFont="1" applyFill="1" applyBorder="1" applyAlignment="1">
      <alignment horizontal="center" vertical="center"/>
    </xf>
    <xf numFmtId="0" fontId="1" fillId="16" borderId="8" xfId="0" applyFont="1" applyFill="1" applyBorder="1" applyAlignment="1">
      <alignment horizontal="center"/>
    </xf>
    <xf numFmtId="0" fontId="1" fillId="16" borderId="16" xfId="0" applyFont="1" applyFill="1" applyBorder="1" applyAlignment="1">
      <alignment horizontal="center"/>
    </xf>
    <xf numFmtId="0" fontId="23" fillId="0" borderId="0" xfId="0" applyFont="1" applyAlignment="1">
      <alignment horizontal="center" vertical="center"/>
    </xf>
    <xf numFmtId="0" fontId="1" fillId="16" borderId="8" xfId="0" applyFont="1" applyFill="1" applyBorder="1" applyAlignment="1">
      <alignment vertical="center"/>
    </xf>
    <xf numFmtId="0" fontId="22" fillId="0" borderId="0" xfId="0" applyFont="1"/>
    <xf numFmtId="0" fontId="6" fillId="20" borderId="84" xfId="0" applyFont="1" applyFill="1" applyBorder="1" applyAlignment="1">
      <alignment horizontal="center" vertical="center"/>
    </xf>
    <xf numFmtId="0" fontId="2" fillId="0" borderId="87" xfId="0" applyFont="1" applyBorder="1"/>
    <xf numFmtId="0" fontId="6" fillId="0" borderId="0" xfId="0" applyFont="1" applyAlignment="1">
      <alignment horizontal="center"/>
    </xf>
    <xf numFmtId="0" fontId="6" fillId="20" borderId="94" xfId="0" applyFont="1" applyFill="1" applyBorder="1" applyAlignment="1">
      <alignment horizontal="center" vertical="center"/>
    </xf>
    <xf numFmtId="0" fontId="2" fillId="0" borderId="95" xfId="0" applyFont="1" applyBorder="1"/>
    <xf numFmtId="0" fontId="6" fillId="20" borderId="86" xfId="0" applyFont="1" applyFill="1" applyBorder="1" applyAlignment="1">
      <alignment horizontal="center" vertical="center"/>
    </xf>
    <xf numFmtId="0" fontId="2" fillId="0" borderId="88" xfId="0" applyFont="1" applyBorder="1"/>
    <xf numFmtId="0" fontId="3" fillId="0" borderId="1" xfId="0" applyFont="1" applyBorder="1" applyAlignment="1">
      <alignment horizontal="center" vertical="center" wrapText="1"/>
    </xf>
    <xf numFmtId="0" fontId="6" fillId="0" borderId="73" xfId="0" applyFont="1" applyBorder="1"/>
    <xf numFmtId="0" fontId="2" fillId="0" borderId="73" xfId="0" applyFont="1" applyBorder="1"/>
    <xf numFmtId="0" fontId="3" fillId="19" borderId="97" xfId="0" applyFont="1" applyFill="1" applyBorder="1" applyAlignment="1">
      <alignment horizontal="center" vertical="center"/>
    </xf>
    <xf numFmtId="0" fontId="2" fillId="0" borderId="98" xfId="0" applyFont="1" applyBorder="1"/>
    <xf numFmtId="0" fontId="2" fillId="0" borderId="99" xfId="0" applyFont="1" applyBorder="1"/>
    <xf numFmtId="0" fontId="6" fillId="20" borderId="86" xfId="0" applyFont="1" applyFill="1" applyBorder="1" applyAlignment="1">
      <alignment horizontal="center" vertical="center" wrapText="1"/>
    </xf>
    <xf numFmtId="0" fontId="6" fillId="20" borderId="103" xfId="0" applyFont="1" applyFill="1" applyBorder="1" applyAlignment="1">
      <alignment horizontal="center" vertical="center" wrapText="1"/>
    </xf>
    <xf numFmtId="0" fontId="2" fillId="0" borderId="105" xfId="0" applyFont="1" applyBorder="1"/>
    <xf numFmtId="0" fontId="6" fillId="0" borderId="0" xfId="0" applyFont="1" applyAlignment="1">
      <alignment horizontal="center" vertical="center"/>
    </xf>
    <xf numFmtId="0" fontId="3" fillId="0" borderId="1" xfId="0" applyFont="1" applyBorder="1" applyAlignment="1">
      <alignment horizontal="center"/>
    </xf>
    <xf numFmtId="0" fontId="3" fillId="19" borderId="37" xfId="0" applyFont="1" applyFill="1" applyBorder="1" applyAlignment="1">
      <alignment horizontal="center" vertical="center"/>
    </xf>
    <xf numFmtId="0" fontId="6" fillId="0" borderId="74" xfId="0" applyFont="1" applyBorder="1" applyAlignment="1">
      <alignment horizontal="center" vertical="center"/>
    </xf>
    <xf numFmtId="0" fontId="2" fillId="0" borderId="80" xfId="0" applyFont="1" applyBorder="1"/>
    <xf numFmtId="0" fontId="6" fillId="20" borderId="84" xfId="0" applyFont="1" applyFill="1" applyBorder="1" applyAlignment="1">
      <alignment horizontal="center" vertical="center" wrapText="1"/>
    </xf>
    <xf numFmtId="0" fontId="6" fillId="20" borderId="16" xfId="0" applyFont="1" applyFill="1" applyBorder="1" applyAlignment="1">
      <alignment horizontal="center"/>
    </xf>
    <xf numFmtId="0" fontId="6" fillId="20" borderId="76" xfId="0" applyFont="1" applyFill="1" applyBorder="1" applyAlignment="1">
      <alignment horizontal="center"/>
    </xf>
    <xf numFmtId="0" fontId="2" fillId="0" borderId="77" xfId="0" applyFont="1" applyBorder="1"/>
    <xf numFmtId="0" fontId="3" fillId="19" borderId="108" xfId="0" applyFont="1" applyFill="1" applyBorder="1" applyAlignment="1">
      <alignment horizontal="center" wrapText="1"/>
    </xf>
    <xf numFmtId="0" fontId="3" fillId="19" borderId="16" xfId="0" applyFont="1" applyFill="1" applyBorder="1" applyAlignment="1">
      <alignment horizontal="center" wrapText="1"/>
    </xf>
    <xf numFmtId="166" fontId="3" fillId="19" borderId="108" xfId="0" applyNumberFormat="1" applyFont="1" applyFill="1" applyBorder="1" applyAlignment="1">
      <alignment horizontal="center" wrapText="1"/>
    </xf>
    <xf numFmtId="166" fontId="3" fillId="19" borderId="16" xfId="0" applyNumberFormat="1" applyFont="1" applyFill="1" applyBorder="1" applyAlignment="1">
      <alignment horizontal="center" wrapText="1"/>
    </xf>
    <xf numFmtId="0" fontId="0" fillId="0" borderId="98" xfId="0" applyFill="1" applyBorder="1"/>
    <xf numFmtId="0" fontId="0" fillId="0" borderId="98" xfId="0"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customschemas.google.com/relationships/workbookmetadata" Target="metadata"/><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19050</xdr:colOff>
      <xdr:row>2</xdr:row>
      <xdr:rowOff>9525</xdr:rowOff>
    </xdr:from>
    <xdr:ext cx="5305425" cy="2571750"/>
    <xdr:pic>
      <xdr:nvPicPr>
        <xdr:cNvPr id="2" name="image1.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decipher.sanger.ac.uk/search/patients/results?q=18%3A59157538-78007612" TargetMode="External"/><Relationship Id="rId13" Type="http://schemas.openxmlformats.org/officeDocument/2006/relationships/hyperlink" Target="https://genome.ucsc.edu/cgi-bin/hgTracks?db=hg38&amp;lastVirtModeType=default&amp;lastVirtModeExtraState=&amp;virtModeType=default&amp;virtMode=0&amp;nonVirtPosition=&amp;position=chr22%3A49883237%2D50740457&amp;hgsid=899401353_EkxFgd3dB0uQJCC1jHI6Bark4Zt7" TargetMode="External"/><Relationship Id="rId18" Type="http://schemas.openxmlformats.org/officeDocument/2006/relationships/hyperlink" Target="https://www.omim.org/entry/611867?search=22q11%20deletion&amp;highlight=22q11%20deletion" TargetMode="External"/><Relationship Id="rId26" Type="http://schemas.openxmlformats.org/officeDocument/2006/relationships/hyperlink" Target="https://decipher.sanger.ac.uk/search/patients/results?q=15%3A23062414-30074328" TargetMode="External"/><Relationship Id="rId3" Type="http://schemas.openxmlformats.org/officeDocument/2006/relationships/hyperlink" Target="https://www.omim.org/entry/611913" TargetMode="External"/><Relationship Id="rId21" Type="http://schemas.openxmlformats.org/officeDocument/2006/relationships/hyperlink" Target="https://www.omim.org/entry/612001?search=15q13.3%20deletion&amp;highlight=15q133%20deletion" TargetMode="External"/><Relationship Id="rId7" Type="http://schemas.openxmlformats.org/officeDocument/2006/relationships/hyperlink" Target="https://genome.ucsc.edu/cgi-bin/hgTracks?db=hg38&amp;lastVirtModeType=default&amp;lastVirtModeExtraState=&amp;virtModeType=default&amp;virtMode=0&amp;nonVirtPosition=&amp;position=chr18%3A61490305%2D80247612&amp;hgsid=899401353_EkxFgd3dB0uQJCC1jHI6Bark4Zt7" TargetMode="External"/><Relationship Id="rId12" Type="http://schemas.openxmlformats.org/officeDocument/2006/relationships/hyperlink" Target="https://www.omim.org/entry/615538" TargetMode="External"/><Relationship Id="rId17" Type="http://schemas.openxmlformats.org/officeDocument/2006/relationships/hyperlink" Target="https://decipher.sanger.ac.uk/search/patients/results?q=22%3A18973252-21068629" TargetMode="External"/><Relationship Id="rId25" Type="http://schemas.openxmlformats.org/officeDocument/2006/relationships/hyperlink" Target="https://genome.ucsc.edu/cgi-bin/hgTracks?db=hg38&amp;lastVirtModeType=default&amp;lastVirtModeExtraState=&amp;virtModeType=default&amp;virtMode=0&amp;nonVirtPosition=&amp;position=chr15%3A22810652%2D29822566&amp;hgsid=899401353_EkxFgd3dB0uQJCC1jHI6Bark4Zt7" TargetMode="External"/><Relationship Id="rId2" Type="http://schemas.openxmlformats.org/officeDocument/2006/relationships/hyperlink" Target="https://decipher.sanger.ac.uk/search/patients/results?q=6%3A116262971-134213816" TargetMode="External"/><Relationship Id="rId16" Type="http://schemas.openxmlformats.org/officeDocument/2006/relationships/hyperlink" Target="https://genome.ucsc.edu/cgi-bin/hgTracks?db=hg38&amp;lastVirtModeType=default&amp;lastVirtModeExtraState=&amp;virtModeType=default&amp;virtMode=0&amp;nonVirtPosition=&amp;position=chr22%3A18985739%2D21081116&amp;hgsid=899401353_EkxFgd3dB0uQJCC1jHI6Bark4Zt7" TargetMode="External"/><Relationship Id="rId20" Type="http://schemas.openxmlformats.org/officeDocument/2006/relationships/hyperlink" Target="https://decipher.sanger.ac.uk/search/patients/results?q=22%3A18973252-21068629" TargetMode="External"/><Relationship Id="rId1" Type="http://schemas.openxmlformats.org/officeDocument/2006/relationships/hyperlink" Target="https://genome.ucsc.edu/cgi-bin/hgTracks?db=hg38&amp;lastVirtModeType=default&amp;lastVirtModeExtraState=&amp;virtModeType=default&amp;virtMode=0&amp;nonVirtPosition=&amp;position=chr6%3A115941808%2D133892653&amp;hgsid=899401353_EkxFgd3dB0uQJCC1jHI6Bark4Zt7" TargetMode="External"/><Relationship Id="rId6" Type="http://schemas.openxmlformats.org/officeDocument/2006/relationships/hyperlink" Target="https://www.omim.org/entry/601808" TargetMode="External"/><Relationship Id="rId11" Type="http://schemas.openxmlformats.org/officeDocument/2006/relationships/hyperlink" Target="https://decipher.sanger.ac.uk/search/patients/results?q=22%3A18973252-21068629" TargetMode="External"/><Relationship Id="rId24" Type="http://schemas.openxmlformats.org/officeDocument/2006/relationships/hyperlink" Target="https://www.omim.org/entry/608636?search=15q11.2&amp;highlight=15q112" TargetMode="External"/><Relationship Id="rId5" Type="http://schemas.openxmlformats.org/officeDocument/2006/relationships/hyperlink" Target="https://decipher.sanger.ac.uk/search/patients/results?q=16%3A29674919-30199550" TargetMode="External"/><Relationship Id="rId15" Type="http://schemas.openxmlformats.org/officeDocument/2006/relationships/hyperlink" Target="https://www.omim.org/entry/611867?search=22q11%20deletion&amp;highlight=22q11%20deletion" TargetMode="External"/><Relationship Id="rId23" Type="http://schemas.openxmlformats.org/officeDocument/2006/relationships/hyperlink" Target="https://decipher.sanger.ac.uk/search/patients/results?q=15%3A30918206-32404200" TargetMode="External"/><Relationship Id="rId28" Type="http://schemas.openxmlformats.org/officeDocument/2006/relationships/hyperlink" Target="https://genome.ucsc.edu/cgi-bin/hgTracks?db=hg38&amp;lastVirtModeType=default&amp;lastVirtModeExtraState=&amp;virtModeType=default&amp;virtMode=0&amp;nonVirtPosition=&amp;position=chr3%3A13371737%2D20095506&amp;hgsid=899401353_EkxFgd3dB0uQJCC1jHI6Bark4Zt7" TargetMode="External"/><Relationship Id="rId10" Type="http://schemas.openxmlformats.org/officeDocument/2006/relationships/hyperlink" Target="https://genome.ucsc.edu/cgi-bin/hgTracks?db=hg38&amp;lastVirtModeType=default&amp;lastVirtModeExtraState=&amp;virtModeType=default&amp;virtMode=0&amp;nonVirtPosition=&amp;position=chr22%3A18985739%2D21081116&amp;hgsid=899401353_EkxFgd3dB0uQJCC1jHI6Bark4Zt7" TargetMode="External"/><Relationship Id="rId19" Type="http://schemas.openxmlformats.org/officeDocument/2006/relationships/hyperlink" Target="https://genome.ucsc.edu/cgi-bin/hgTracks?db=hg38&amp;lastVirtModeType=default&amp;lastVirtModeExtraState=&amp;virtModeType=default&amp;virtMode=0&amp;nonVirtPosition=&amp;position=chr22%3A18985739%2D21081116&amp;hgsid=899401353_EkxFgd3dB0uQJCC1jHI6Bark4Zt7" TargetMode="External"/><Relationship Id="rId4" Type="http://schemas.openxmlformats.org/officeDocument/2006/relationships/hyperlink" Target="https://genome.ucsc.edu/cgi-bin/hgTracks?db=hg38&amp;lastVirtModeType=default&amp;lastVirtModeExtraState=&amp;virtModeType=default&amp;virtMode=0&amp;nonVirtPosition=&amp;position=chr16%3A29663598%2D30188229&amp;hgsid=899401353_EkxFgd3dB0uQJCC1jHI6Bark4Zt7" TargetMode="External"/><Relationship Id="rId9" Type="http://schemas.openxmlformats.org/officeDocument/2006/relationships/hyperlink" Target="https://www.omim.org/entry/608363" TargetMode="External"/><Relationship Id="rId14" Type="http://schemas.openxmlformats.org/officeDocument/2006/relationships/hyperlink" Target="https://decipher.sanger.ac.uk/search/patients/results?q=22%3A50276885-51134105" TargetMode="External"/><Relationship Id="rId22" Type="http://schemas.openxmlformats.org/officeDocument/2006/relationships/hyperlink" Target="https://genome.ucsc.edu/cgi-bin/hgTracks?db=hg38&amp;lastVirtModeType=default&amp;lastVirtModeExtraState=&amp;virtModeType=default&amp;virtMode=0&amp;nonVirtPosition=&amp;position=chr15%3A30626003%2D32111997&amp;hgsid=899401353_EkxFgd3dB0uQJCC1jHI6Bark4Zt7" TargetMode="External"/><Relationship Id="rId27" Type="http://schemas.openxmlformats.org/officeDocument/2006/relationships/hyperlink" Target="https://www.omim.org/entry/613792?search=3p25&amp;highlight=3p25"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Z1000"/>
  <sheetViews>
    <sheetView tabSelected="1" workbookViewId="0">
      <selection activeCell="B61" sqref="B61"/>
    </sheetView>
  </sheetViews>
  <sheetFormatPr defaultColWidth="12.6328125" defaultRowHeight="15" customHeight="1" x14ac:dyDescent="0.25"/>
  <cols>
    <col min="1" max="1" width="49.453125" customWidth="1"/>
    <col min="2" max="2" width="16.26953125" customWidth="1"/>
    <col min="3" max="3" width="30.453125" customWidth="1"/>
    <col min="4" max="4" width="25.6328125" customWidth="1"/>
    <col min="5" max="5" width="14.26953125" customWidth="1"/>
    <col min="6" max="6" width="92.08984375" customWidth="1"/>
    <col min="7" max="7" width="15" customWidth="1"/>
    <col min="8" max="8" width="14.26953125" customWidth="1"/>
    <col min="9" max="9" width="12.6328125" customWidth="1"/>
    <col min="10" max="10" width="80.08984375" customWidth="1"/>
    <col min="11" max="14" width="12.6328125" customWidth="1"/>
  </cols>
  <sheetData>
    <row r="1" spans="1:26" ht="15.75" customHeight="1" x14ac:dyDescent="0.25">
      <c r="A1" s="254" t="s">
        <v>0</v>
      </c>
      <c r="B1" s="255"/>
      <c r="C1" s="255"/>
      <c r="D1" s="255"/>
      <c r="E1" s="255"/>
      <c r="F1" s="256"/>
      <c r="G1" s="1"/>
      <c r="H1" s="2"/>
      <c r="I1" s="2"/>
      <c r="J1" s="2"/>
      <c r="K1" s="2"/>
      <c r="L1" s="2"/>
      <c r="M1" s="2"/>
      <c r="N1" s="2"/>
      <c r="O1" s="2"/>
      <c r="P1" s="2"/>
      <c r="Q1" s="2"/>
      <c r="R1" s="2"/>
      <c r="S1" s="2"/>
      <c r="T1" s="2"/>
      <c r="U1" s="2"/>
      <c r="V1" s="2"/>
      <c r="W1" s="2"/>
      <c r="X1" s="2"/>
      <c r="Y1" s="2"/>
      <c r="Z1" s="2"/>
    </row>
    <row r="2" spans="1:26" ht="15.75" customHeight="1" x14ac:dyDescent="0.25">
      <c r="A2" s="3" t="s">
        <v>1</v>
      </c>
      <c r="B2" s="4" t="s">
        <v>2</v>
      </c>
      <c r="C2" s="4" t="s">
        <v>3</v>
      </c>
      <c r="D2" s="4" t="s">
        <v>4</v>
      </c>
      <c r="E2" s="4" t="s">
        <v>5</v>
      </c>
      <c r="F2" s="5" t="s">
        <v>6</v>
      </c>
      <c r="G2" s="1"/>
      <c r="H2" s="2"/>
      <c r="I2" s="2"/>
      <c r="J2" s="2"/>
      <c r="K2" s="2"/>
      <c r="L2" s="2"/>
      <c r="M2" s="2"/>
      <c r="N2" s="2"/>
      <c r="O2" s="2"/>
      <c r="P2" s="2"/>
      <c r="Q2" s="2"/>
      <c r="R2" s="2"/>
      <c r="S2" s="2"/>
      <c r="T2" s="2"/>
      <c r="U2" s="2"/>
      <c r="V2" s="2"/>
      <c r="W2" s="2"/>
      <c r="X2" s="2"/>
      <c r="Y2" s="2"/>
      <c r="Z2" s="2"/>
    </row>
    <row r="3" spans="1:26" ht="15.75" customHeight="1" x14ac:dyDescent="0.25">
      <c r="A3" s="6" t="s">
        <v>7</v>
      </c>
      <c r="B3" s="7" t="s">
        <v>8</v>
      </c>
      <c r="C3" s="7" t="s">
        <v>9</v>
      </c>
      <c r="D3" s="7">
        <v>49</v>
      </c>
      <c r="E3" s="7">
        <v>28</v>
      </c>
      <c r="F3" s="7" t="s">
        <v>10</v>
      </c>
      <c r="G3" s="2"/>
      <c r="H3" s="2"/>
      <c r="I3" s="2"/>
      <c r="J3" s="2"/>
      <c r="K3" s="2"/>
      <c r="L3" s="2"/>
      <c r="M3" s="2"/>
      <c r="N3" s="2"/>
      <c r="O3" s="2"/>
      <c r="P3" s="2"/>
      <c r="Q3" s="2"/>
      <c r="R3" s="2"/>
      <c r="S3" s="2"/>
      <c r="T3" s="2"/>
      <c r="U3" s="2"/>
      <c r="V3" s="2"/>
      <c r="W3" s="2"/>
      <c r="X3" s="2"/>
      <c r="Y3" s="2"/>
      <c r="Z3" s="2"/>
    </row>
    <row r="4" spans="1:26" ht="27.75" customHeight="1" x14ac:dyDescent="0.25">
      <c r="A4" s="257" t="s">
        <v>11</v>
      </c>
      <c r="B4" s="257" t="s">
        <v>12</v>
      </c>
      <c r="C4" s="8" t="s">
        <v>13</v>
      </c>
      <c r="D4" s="8">
        <v>50</v>
      </c>
      <c r="E4" s="257">
        <v>71</v>
      </c>
      <c r="F4" s="257" t="s">
        <v>14</v>
      </c>
      <c r="G4" s="9"/>
      <c r="H4" s="2"/>
      <c r="I4" s="2"/>
      <c r="J4" s="2"/>
      <c r="K4" s="2"/>
      <c r="L4" s="2"/>
      <c r="M4" s="2"/>
      <c r="N4" s="2"/>
      <c r="O4" s="2"/>
      <c r="P4" s="2"/>
      <c r="Q4" s="2"/>
      <c r="R4" s="2"/>
      <c r="S4" s="2"/>
      <c r="T4" s="2"/>
      <c r="U4" s="2"/>
      <c r="V4" s="2"/>
      <c r="W4" s="2"/>
      <c r="X4" s="2"/>
      <c r="Y4" s="2"/>
      <c r="Z4" s="2"/>
    </row>
    <row r="5" spans="1:26" ht="15.75" customHeight="1" x14ac:dyDescent="0.25">
      <c r="A5" s="258"/>
      <c r="B5" s="258"/>
      <c r="C5" s="8" t="s">
        <v>15</v>
      </c>
      <c r="D5" s="8">
        <v>21</v>
      </c>
      <c r="E5" s="258"/>
      <c r="F5" s="258"/>
      <c r="G5" s="2"/>
      <c r="H5" s="2"/>
      <c r="I5" s="2"/>
      <c r="J5" s="2"/>
      <c r="K5" s="2"/>
      <c r="L5" s="2"/>
      <c r="M5" s="2"/>
      <c r="N5" s="2"/>
      <c r="O5" s="2"/>
      <c r="P5" s="2"/>
      <c r="Q5" s="2"/>
      <c r="R5" s="2"/>
      <c r="S5" s="2"/>
      <c r="T5" s="2"/>
      <c r="U5" s="2"/>
      <c r="V5" s="2"/>
      <c r="W5" s="2"/>
      <c r="X5" s="2"/>
      <c r="Y5" s="2"/>
      <c r="Z5" s="2"/>
    </row>
    <row r="6" spans="1:26" ht="15.75" customHeight="1" x14ac:dyDescent="0.25">
      <c r="A6" s="8" t="s">
        <v>16</v>
      </c>
      <c r="B6" s="8" t="s">
        <v>17</v>
      </c>
      <c r="C6" s="8" t="s">
        <v>18</v>
      </c>
      <c r="D6" s="8">
        <v>99</v>
      </c>
      <c r="E6" s="8">
        <v>99</v>
      </c>
      <c r="F6" s="10" t="s">
        <v>19</v>
      </c>
      <c r="G6" s="2"/>
      <c r="H6" s="2"/>
      <c r="I6" s="2"/>
      <c r="J6" s="9"/>
      <c r="K6" s="2"/>
      <c r="L6" s="2"/>
      <c r="M6" s="2"/>
      <c r="N6" s="2"/>
      <c r="O6" s="2"/>
      <c r="P6" s="2"/>
      <c r="Q6" s="2"/>
      <c r="R6" s="2"/>
      <c r="S6" s="2"/>
      <c r="T6" s="2"/>
      <c r="U6" s="2"/>
      <c r="V6" s="2"/>
      <c r="W6" s="2"/>
      <c r="X6" s="2"/>
      <c r="Y6" s="2"/>
      <c r="Z6" s="2"/>
    </row>
    <row r="7" spans="1:26" ht="15.75" customHeight="1" x14ac:dyDescent="0.25">
      <c r="A7" s="8" t="s">
        <v>20</v>
      </c>
      <c r="B7" s="8" t="s">
        <v>21</v>
      </c>
      <c r="C7" s="8" t="s">
        <v>9</v>
      </c>
      <c r="D7" s="8">
        <v>49</v>
      </c>
      <c r="E7" s="8">
        <v>49</v>
      </c>
      <c r="F7" s="8"/>
      <c r="G7" s="2"/>
      <c r="H7" s="2"/>
      <c r="I7" s="2"/>
      <c r="J7" s="2"/>
      <c r="K7" s="2"/>
      <c r="L7" s="2"/>
      <c r="M7" s="2"/>
      <c r="N7" s="2"/>
      <c r="O7" s="2"/>
      <c r="P7" s="2"/>
      <c r="Q7" s="2"/>
      <c r="R7" s="2"/>
      <c r="S7" s="2"/>
      <c r="T7" s="2"/>
      <c r="U7" s="2"/>
      <c r="V7" s="2"/>
      <c r="W7" s="2"/>
      <c r="X7" s="2"/>
      <c r="Y7" s="2"/>
      <c r="Z7" s="2"/>
    </row>
    <row r="8" spans="1:26" ht="15.75" customHeight="1" x14ac:dyDescent="0.25">
      <c r="A8" s="8" t="s">
        <v>22</v>
      </c>
      <c r="B8" s="8" t="s">
        <v>23</v>
      </c>
      <c r="C8" s="8" t="s">
        <v>18</v>
      </c>
      <c r="D8" s="8">
        <v>99</v>
      </c>
      <c r="E8" s="8">
        <v>75</v>
      </c>
      <c r="F8" s="8" t="s">
        <v>24</v>
      </c>
      <c r="G8" s="2"/>
      <c r="H8" s="2"/>
      <c r="I8" s="2"/>
      <c r="J8" s="2"/>
      <c r="K8" s="2"/>
      <c r="L8" s="2"/>
      <c r="M8" s="2"/>
      <c r="N8" s="2"/>
      <c r="O8" s="2"/>
      <c r="P8" s="2"/>
      <c r="Q8" s="2"/>
      <c r="R8" s="2"/>
      <c r="S8" s="2"/>
      <c r="T8" s="2"/>
      <c r="U8" s="2"/>
      <c r="V8" s="2"/>
      <c r="W8" s="2"/>
      <c r="X8" s="2"/>
      <c r="Y8" s="2"/>
      <c r="Z8" s="2"/>
    </row>
    <row r="9" spans="1:26" ht="15.75" customHeight="1" x14ac:dyDescent="0.25">
      <c r="A9" s="10" t="s">
        <v>25</v>
      </c>
      <c r="B9" s="8" t="s">
        <v>26</v>
      </c>
      <c r="C9" s="8" t="s">
        <v>18</v>
      </c>
      <c r="D9" s="8">
        <v>99</v>
      </c>
      <c r="E9" s="8">
        <v>99</v>
      </c>
      <c r="F9" s="10" t="s">
        <v>27</v>
      </c>
      <c r="G9" s="2"/>
      <c r="H9" s="2"/>
      <c r="I9" s="2"/>
      <c r="J9" s="2"/>
      <c r="K9" s="2"/>
      <c r="L9" s="2"/>
      <c r="M9" s="2"/>
      <c r="N9" s="2"/>
      <c r="O9" s="2"/>
      <c r="P9" s="2"/>
      <c r="Q9" s="2"/>
      <c r="R9" s="2"/>
      <c r="S9" s="2"/>
      <c r="T9" s="2"/>
      <c r="U9" s="2"/>
      <c r="V9" s="2"/>
      <c r="W9" s="2"/>
      <c r="X9" s="2"/>
      <c r="Y9" s="2"/>
      <c r="Z9" s="2"/>
    </row>
    <row r="10" spans="1:26" ht="15.75" customHeight="1" x14ac:dyDescent="0.25">
      <c r="A10" s="10" t="s">
        <v>28</v>
      </c>
      <c r="B10" s="8" t="s">
        <v>29</v>
      </c>
      <c r="C10" s="8" t="s">
        <v>18</v>
      </c>
      <c r="D10" s="8">
        <v>99</v>
      </c>
      <c r="E10" s="8">
        <v>99</v>
      </c>
      <c r="F10" s="10" t="s">
        <v>30</v>
      </c>
      <c r="G10" s="2"/>
      <c r="H10" s="2"/>
      <c r="I10" s="2"/>
      <c r="J10" s="2"/>
      <c r="K10" s="2"/>
      <c r="L10" s="2"/>
      <c r="M10" s="2"/>
      <c r="N10" s="2"/>
      <c r="O10" s="2"/>
      <c r="P10" s="2"/>
      <c r="Q10" s="2"/>
      <c r="R10" s="2"/>
      <c r="S10" s="2"/>
      <c r="T10" s="2"/>
      <c r="U10" s="2"/>
      <c r="V10" s="2"/>
      <c r="W10" s="2"/>
      <c r="X10" s="2"/>
      <c r="Y10" s="2"/>
      <c r="Z10" s="2"/>
    </row>
    <row r="11" spans="1:26" ht="15.75" customHeight="1" x14ac:dyDescent="0.25">
      <c r="A11" s="8" t="s">
        <v>31</v>
      </c>
      <c r="B11" s="8" t="s">
        <v>32</v>
      </c>
      <c r="C11" s="8" t="s">
        <v>33</v>
      </c>
      <c r="D11" s="8">
        <v>56</v>
      </c>
      <c r="E11" s="8">
        <v>56</v>
      </c>
      <c r="F11" s="10" t="s">
        <v>34</v>
      </c>
      <c r="G11" s="2"/>
      <c r="H11" s="2"/>
      <c r="I11" s="2"/>
      <c r="J11" s="2"/>
      <c r="K11" s="2"/>
      <c r="L11" s="2"/>
      <c r="M11" s="2"/>
      <c r="N11" s="2"/>
      <c r="O11" s="2"/>
      <c r="P11" s="2"/>
      <c r="Q11" s="2"/>
      <c r="R11" s="2"/>
      <c r="S11" s="2"/>
      <c r="T11" s="2"/>
      <c r="U11" s="2"/>
      <c r="V11" s="2"/>
      <c r="W11" s="2"/>
      <c r="X11" s="2"/>
      <c r="Y11" s="2"/>
      <c r="Z11" s="2"/>
    </row>
    <row r="12" spans="1:26" ht="15.75" customHeight="1" x14ac:dyDescent="0.25">
      <c r="A12" s="10" t="s">
        <v>35</v>
      </c>
      <c r="B12" s="8" t="s">
        <v>36</v>
      </c>
      <c r="C12" s="8" t="s">
        <v>18</v>
      </c>
      <c r="D12" s="8">
        <v>99</v>
      </c>
      <c r="E12" s="8">
        <v>99</v>
      </c>
      <c r="F12" s="8"/>
      <c r="G12" s="2"/>
      <c r="H12" s="2"/>
      <c r="I12" s="2"/>
      <c r="J12" s="2"/>
      <c r="K12" s="2"/>
      <c r="L12" s="2"/>
      <c r="M12" s="2"/>
      <c r="N12" s="2"/>
      <c r="O12" s="2"/>
      <c r="P12" s="2"/>
      <c r="Q12" s="2"/>
      <c r="R12" s="2"/>
      <c r="S12" s="2"/>
      <c r="T12" s="2"/>
      <c r="U12" s="2"/>
      <c r="V12" s="2"/>
      <c r="W12" s="2"/>
      <c r="X12" s="2"/>
      <c r="Y12" s="2"/>
      <c r="Z12" s="2"/>
    </row>
    <row r="13" spans="1:26" ht="15.75" customHeight="1" x14ac:dyDescent="0.25">
      <c r="A13" s="8" t="s">
        <v>37</v>
      </c>
      <c r="B13" s="8" t="s">
        <v>38</v>
      </c>
      <c r="C13" s="8" t="s">
        <v>18</v>
      </c>
      <c r="D13" s="8">
        <v>99</v>
      </c>
      <c r="E13" s="8">
        <v>99</v>
      </c>
      <c r="F13" s="8"/>
      <c r="G13" s="2"/>
      <c r="H13" s="2"/>
      <c r="I13" s="2"/>
      <c r="J13" s="2"/>
      <c r="K13" s="2"/>
      <c r="L13" s="2"/>
      <c r="M13" s="2"/>
      <c r="N13" s="2"/>
      <c r="O13" s="2"/>
      <c r="P13" s="2"/>
      <c r="Q13" s="2"/>
      <c r="R13" s="2"/>
      <c r="S13" s="2"/>
      <c r="T13" s="2"/>
      <c r="U13" s="2"/>
      <c r="V13" s="2"/>
      <c r="W13" s="2"/>
      <c r="X13" s="2"/>
      <c r="Y13" s="2"/>
      <c r="Z13" s="2"/>
    </row>
    <row r="14" spans="1:26" ht="15.75" customHeight="1" x14ac:dyDescent="0.25">
      <c r="A14" s="8" t="s">
        <v>39</v>
      </c>
      <c r="B14" s="8" t="s">
        <v>40</v>
      </c>
      <c r="C14" s="10" t="s">
        <v>41</v>
      </c>
      <c r="D14" s="8">
        <v>16</v>
      </c>
      <c r="E14" s="8">
        <v>16</v>
      </c>
      <c r="F14" s="8" t="s">
        <v>42</v>
      </c>
      <c r="G14" s="2"/>
      <c r="H14" s="2"/>
      <c r="I14" s="2"/>
      <c r="J14" s="2"/>
      <c r="K14" s="2"/>
      <c r="L14" s="2"/>
      <c r="M14" s="2"/>
      <c r="N14" s="2"/>
      <c r="O14" s="2"/>
      <c r="P14" s="2"/>
      <c r="Q14" s="2"/>
      <c r="R14" s="2"/>
      <c r="S14" s="2"/>
      <c r="T14" s="2"/>
      <c r="U14" s="2"/>
      <c r="V14" s="2"/>
      <c r="W14" s="2"/>
      <c r="X14" s="2"/>
      <c r="Y14" s="2"/>
      <c r="Z14" s="2"/>
    </row>
    <row r="15" spans="1:26" ht="15.75" customHeight="1" x14ac:dyDescent="0.25">
      <c r="A15" s="8" t="s">
        <v>43</v>
      </c>
      <c r="B15" s="8" t="s">
        <v>44</v>
      </c>
      <c r="C15" s="10" t="s">
        <v>45</v>
      </c>
      <c r="D15" s="8">
        <v>11</v>
      </c>
      <c r="E15" s="8">
        <v>11</v>
      </c>
      <c r="F15" s="8"/>
      <c r="G15" s="2"/>
      <c r="H15" s="2"/>
      <c r="I15" s="2"/>
      <c r="J15" s="2"/>
      <c r="K15" s="2"/>
      <c r="L15" s="2"/>
      <c r="M15" s="2"/>
      <c r="N15" s="2"/>
      <c r="O15" s="2"/>
      <c r="P15" s="2"/>
      <c r="Q15" s="2"/>
      <c r="R15" s="2"/>
      <c r="S15" s="2"/>
      <c r="T15" s="2"/>
      <c r="U15" s="2"/>
      <c r="V15" s="2"/>
      <c r="W15" s="2"/>
      <c r="X15" s="2"/>
      <c r="Y15" s="2"/>
      <c r="Z15" s="2"/>
    </row>
    <row r="16" spans="1:26" ht="15.75" customHeight="1" x14ac:dyDescent="0.25">
      <c r="A16" s="11"/>
      <c r="B16" s="11"/>
      <c r="C16" s="12"/>
      <c r="D16" s="11"/>
      <c r="E16" s="11"/>
      <c r="F16" s="11"/>
      <c r="G16" s="2"/>
      <c r="H16" s="2"/>
      <c r="I16" s="2"/>
      <c r="J16" s="2"/>
      <c r="K16" s="2"/>
      <c r="L16" s="2"/>
      <c r="M16" s="2"/>
      <c r="N16" s="2"/>
      <c r="O16" s="2"/>
      <c r="P16" s="2"/>
      <c r="Q16" s="2"/>
      <c r="R16" s="2"/>
      <c r="S16" s="2"/>
      <c r="T16" s="2"/>
      <c r="U16" s="2"/>
      <c r="V16" s="2"/>
      <c r="W16" s="2"/>
      <c r="X16" s="2"/>
      <c r="Y16" s="2"/>
      <c r="Z16" s="2"/>
    </row>
    <row r="17" spans="1:26" ht="15.75" customHeight="1" x14ac:dyDescent="0.25">
      <c r="A17" s="2"/>
      <c r="B17" s="2"/>
      <c r="C17" s="2"/>
      <c r="D17" s="2"/>
      <c r="E17" s="2"/>
      <c r="F17" s="2"/>
      <c r="G17" s="2"/>
      <c r="H17" s="2"/>
      <c r="I17" s="2"/>
      <c r="J17" s="2"/>
      <c r="K17" s="2"/>
      <c r="L17" s="2"/>
      <c r="M17" s="2"/>
      <c r="N17" s="2"/>
      <c r="O17" s="2"/>
      <c r="P17" s="2"/>
      <c r="Q17" s="2"/>
      <c r="R17" s="2"/>
      <c r="S17" s="2"/>
      <c r="T17" s="2"/>
      <c r="U17" s="2"/>
      <c r="V17" s="2"/>
      <c r="W17" s="2"/>
      <c r="X17" s="2"/>
      <c r="Y17" s="2"/>
      <c r="Z17" s="2"/>
    </row>
    <row r="18" spans="1:26" ht="15.75" customHeight="1" x14ac:dyDescent="0.25">
      <c r="A18" s="254" t="s">
        <v>46</v>
      </c>
      <c r="B18" s="255"/>
      <c r="C18" s="255"/>
      <c r="D18" s="255"/>
      <c r="E18" s="255"/>
      <c r="F18" s="256"/>
      <c r="G18" s="2"/>
      <c r="H18" s="2"/>
      <c r="I18" s="2"/>
      <c r="J18" s="2"/>
      <c r="K18" s="2"/>
      <c r="L18" s="2"/>
      <c r="M18" s="2"/>
      <c r="N18" s="2"/>
      <c r="O18" s="2"/>
      <c r="P18" s="2"/>
      <c r="Q18" s="2"/>
      <c r="R18" s="2"/>
      <c r="S18" s="2"/>
      <c r="T18" s="2"/>
      <c r="U18" s="2"/>
      <c r="V18" s="2"/>
      <c r="W18" s="2"/>
      <c r="X18" s="2"/>
      <c r="Y18" s="2"/>
      <c r="Z18" s="2"/>
    </row>
    <row r="19" spans="1:26" ht="15.75" customHeight="1" x14ac:dyDescent="0.25">
      <c r="A19" s="3" t="s">
        <v>1</v>
      </c>
      <c r="B19" s="4" t="s">
        <v>2</v>
      </c>
      <c r="C19" s="4" t="s">
        <v>3</v>
      </c>
      <c r="D19" s="4" t="s">
        <v>4</v>
      </c>
      <c r="E19" s="4" t="s">
        <v>5</v>
      </c>
      <c r="F19" s="5" t="s">
        <v>47</v>
      </c>
      <c r="G19" s="2"/>
      <c r="H19" s="2"/>
      <c r="I19" s="2"/>
      <c r="J19" s="2"/>
      <c r="K19" s="2"/>
      <c r="L19" s="2"/>
      <c r="M19" s="2"/>
      <c r="N19" s="2"/>
      <c r="O19" s="2"/>
      <c r="P19" s="2"/>
      <c r="Q19" s="2"/>
      <c r="R19" s="2"/>
      <c r="S19" s="2"/>
      <c r="T19" s="2"/>
      <c r="U19" s="2"/>
      <c r="V19" s="2"/>
      <c r="W19" s="2"/>
      <c r="X19" s="2"/>
      <c r="Y19" s="2"/>
      <c r="Z19" s="2"/>
    </row>
    <row r="20" spans="1:26" ht="15.75" customHeight="1" x14ac:dyDescent="0.25">
      <c r="A20" s="6" t="s">
        <v>48</v>
      </c>
      <c r="B20" s="7" t="s">
        <v>49</v>
      </c>
      <c r="C20" s="7" t="s">
        <v>50</v>
      </c>
      <c r="D20" s="7">
        <v>198</v>
      </c>
      <c r="E20" s="7">
        <v>197</v>
      </c>
      <c r="F20" s="7" t="s">
        <v>51</v>
      </c>
      <c r="G20" s="2"/>
      <c r="H20" s="2"/>
      <c r="I20" s="2"/>
      <c r="J20" s="2"/>
      <c r="K20" s="2"/>
      <c r="L20" s="2"/>
      <c r="M20" s="2"/>
      <c r="N20" s="2"/>
      <c r="O20" s="2"/>
      <c r="P20" s="2"/>
      <c r="Q20" s="2"/>
      <c r="R20" s="2"/>
      <c r="S20" s="2"/>
      <c r="T20" s="2"/>
      <c r="U20" s="2"/>
      <c r="V20" s="2"/>
      <c r="W20" s="2"/>
      <c r="X20" s="2"/>
      <c r="Y20" s="2"/>
      <c r="Z20" s="2"/>
    </row>
    <row r="21" spans="1:26" ht="15.75" customHeight="1" x14ac:dyDescent="0.25">
      <c r="A21" s="9"/>
      <c r="B21" s="9"/>
      <c r="C21" s="9"/>
      <c r="D21" s="9"/>
      <c r="E21" s="9"/>
      <c r="F21" s="9"/>
      <c r="G21" s="2"/>
      <c r="H21" s="2"/>
      <c r="I21" s="2"/>
      <c r="J21" s="2"/>
      <c r="K21" s="2"/>
      <c r="L21" s="2"/>
      <c r="M21" s="2"/>
      <c r="N21" s="2"/>
      <c r="O21" s="2"/>
      <c r="P21" s="2"/>
      <c r="Q21" s="2"/>
      <c r="R21" s="2"/>
      <c r="S21" s="2"/>
      <c r="T21" s="2"/>
      <c r="U21" s="2"/>
      <c r="V21" s="2"/>
      <c r="W21" s="2"/>
      <c r="X21" s="2"/>
      <c r="Y21" s="2"/>
      <c r="Z21" s="2"/>
    </row>
    <row r="22" spans="1:26" ht="15.75" customHeight="1" x14ac:dyDescent="0.25">
      <c r="A22" s="1"/>
      <c r="B22" s="9"/>
      <c r="C22" s="9"/>
      <c r="D22" s="2"/>
      <c r="E22" s="2"/>
      <c r="F22" s="2"/>
      <c r="G22" s="2"/>
      <c r="H22" s="2"/>
      <c r="I22" s="2"/>
      <c r="J22" s="2"/>
      <c r="K22" s="2"/>
      <c r="L22" s="2"/>
      <c r="M22" s="2"/>
      <c r="N22" s="2"/>
      <c r="O22" s="2"/>
      <c r="P22" s="2"/>
      <c r="Q22" s="2"/>
      <c r="R22" s="2"/>
      <c r="S22" s="2"/>
      <c r="T22" s="2"/>
      <c r="U22" s="2"/>
      <c r="V22" s="2"/>
      <c r="W22" s="2"/>
      <c r="X22" s="2"/>
      <c r="Y22" s="2"/>
      <c r="Z22" s="2"/>
    </row>
    <row r="23" spans="1:26" ht="15.75" customHeight="1" x14ac:dyDescent="0.25">
      <c r="A23" s="254" t="s">
        <v>52</v>
      </c>
      <c r="B23" s="255"/>
      <c r="C23" s="255"/>
      <c r="D23" s="255"/>
      <c r="E23" s="255"/>
      <c r="F23" s="256"/>
      <c r="G23" s="13"/>
      <c r="H23" s="13"/>
      <c r="I23" s="13"/>
      <c r="J23" s="13"/>
      <c r="K23" s="13"/>
      <c r="L23" s="13"/>
      <c r="M23" s="13"/>
      <c r="N23" s="13"/>
      <c r="O23" s="13"/>
      <c r="P23" s="13"/>
      <c r="Q23" s="13"/>
      <c r="R23" s="13"/>
      <c r="S23" s="13"/>
      <c r="T23" s="13"/>
      <c r="U23" s="13"/>
      <c r="V23" s="13"/>
      <c r="W23" s="13"/>
      <c r="X23" s="13"/>
      <c r="Y23" s="13"/>
      <c r="Z23" s="13"/>
    </row>
    <row r="24" spans="1:26" ht="20.25" customHeight="1" x14ac:dyDescent="0.3">
      <c r="A24" s="14" t="s">
        <v>53</v>
      </c>
      <c r="B24" s="15" t="s">
        <v>54</v>
      </c>
      <c r="C24" s="15" t="s">
        <v>55</v>
      </c>
      <c r="D24" s="259" t="s">
        <v>56</v>
      </c>
      <c r="E24" s="255"/>
      <c r="F24" s="256"/>
      <c r="G24" s="16"/>
      <c r="H24" s="16"/>
      <c r="I24" s="16"/>
      <c r="J24" s="16"/>
      <c r="K24" s="16"/>
      <c r="L24" s="16"/>
      <c r="M24" s="16"/>
      <c r="N24" s="16"/>
      <c r="O24" s="17"/>
      <c r="P24" s="17"/>
      <c r="Q24" s="17"/>
      <c r="R24" s="17"/>
      <c r="S24" s="17"/>
      <c r="T24" s="17"/>
      <c r="U24" s="17"/>
      <c r="V24" s="17"/>
      <c r="W24" s="17"/>
      <c r="X24" s="17"/>
      <c r="Y24" s="17"/>
      <c r="Z24" s="17"/>
    </row>
    <row r="25" spans="1:26" ht="69" customHeight="1" x14ac:dyDescent="0.35">
      <c r="A25" s="18" t="s">
        <v>57</v>
      </c>
      <c r="B25" s="359" t="s">
        <v>58</v>
      </c>
      <c r="C25" s="19" t="s">
        <v>59</v>
      </c>
      <c r="D25" s="260" t="s">
        <v>60</v>
      </c>
      <c r="E25" s="261"/>
      <c r="F25" s="262"/>
      <c r="G25" s="16"/>
      <c r="H25" s="16"/>
      <c r="I25" s="16"/>
      <c r="J25" s="16"/>
      <c r="K25" s="16"/>
      <c r="L25" s="16"/>
      <c r="M25" s="16"/>
      <c r="N25" s="16"/>
      <c r="O25" s="17"/>
      <c r="P25" s="17"/>
      <c r="Q25" s="17"/>
      <c r="R25" s="17"/>
      <c r="S25" s="17"/>
      <c r="T25" s="17"/>
      <c r="U25" s="17"/>
      <c r="V25" s="17"/>
      <c r="W25" s="17"/>
      <c r="X25" s="17"/>
      <c r="Y25" s="17"/>
      <c r="Z25" s="17"/>
    </row>
    <row r="26" spans="1:26" ht="113.25" customHeight="1" x14ac:dyDescent="0.35">
      <c r="A26" s="20" t="s">
        <v>57</v>
      </c>
      <c r="B26" s="359" t="s">
        <v>61</v>
      </c>
      <c r="C26" s="19" t="s">
        <v>59</v>
      </c>
      <c r="D26" s="263" t="s">
        <v>62</v>
      </c>
      <c r="E26" s="264"/>
      <c r="F26" s="265"/>
      <c r="G26" s="16"/>
      <c r="H26" s="16"/>
      <c r="I26" s="16"/>
      <c r="J26" s="16"/>
      <c r="K26" s="16"/>
      <c r="L26" s="16"/>
      <c r="M26" s="16"/>
      <c r="N26" s="16"/>
      <c r="O26" s="17"/>
      <c r="P26" s="17"/>
      <c r="Q26" s="17"/>
      <c r="R26" s="17"/>
      <c r="S26" s="17"/>
      <c r="T26" s="17"/>
      <c r="U26" s="17"/>
      <c r="V26" s="17"/>
      <c r="W26" s="17"/>
      <c r="X26" s="17"/>
      <c r="Y26" s="17"/>
      <c r="Z26" s="17"/>
    </row>
    <row r="27" spans="1:26" ht="115.5" customHeight="1" x14ac:dyDescent="0.3">
      <c r="A27" s="21" t="s">
        <v>63</v>
      </c>
      <c r="B27" s="359" t="s">
        <v>64</v>
      </c>
      <c r="C27" s="19" t="s">
        <v>59</v>
      </c>
      <c r="D27" s="263" t="s">
        <v>65</v>
      </c>
      <c r="E27" s="264"/>
      <c r="F27" s="265"/>
      <c r="G27" s="16"/>
      <c r="H27" s="16"/>
      <c r="I27" s="16"/>
      <c r="J27" s="16"/>
      <c r="K27" s="16"/>
      <c r="L27" s="16"/>
      <c r="M27" s="16"/>
      <c r="N27" s="16"/>
      <c r="O27" s="17"/>
      <c r="P27" s="17"/>
      <c r="Q27" s="17"/>
      <c r="R27" s="17"/>
      <c r="S27" s="17"/>
      <c r="T27" s="17"/>
      <c r="U27" s="17"/>
      <c r="V27" s="17"/>
      <c r="W27" s="17"/>
      <c r="X27" s="17"/>
      <c r="Y27" s="17"/>
      <c r="Z27" s="17"/>
    </row>
    <row r="28" spans="1:26" ht="126.75" customHeight="1" x14ac:dyDescent="0.3">
      <c r="A28" s="22" t="s">
        <v>66</v>
      </c>
      <c r="B28" s="359" t="s">
        <v>67</v>
      </c>
      <c r="C28" s="19" t="s">
        <v>59</v>
      </c>
      <c r="D28" s="263" t="s">
        <v>68</v>
      </c>
      <c r="E28" s="264"/>
      <c r="F28" s="265"/>
      <c r="G28" s="16"/>
      <c r="H28" s="16"/>
      <c r="I28" s="16"/>
      <c r="J28" s="16"/>
      <c r="K28" s="16"/>
      <c r="L28" s="16"/>
      <c r="M28" s="16"/>
      <c r="N28" s="16"/>
      <c r="O28" s="17"/>
      <c r="P28" s="17"/>
      <c r="Q28" s="17"/>
      <c r="R28" s="17"/>
      <c r="S28" s="17"/>
      <c r="T28" s="17"/>
      <c r="U28" s="17"/>
      <c r="V28" s="17"/>
      <c r="W28" s="17"/>
      <c r="X28" s="17"/>
      <c r="Y28" s="17"/>
      <c r="Z28" s="17"/>
    </row>
    <row r="29" spans="1:26" ht="125.25" customHeight="1" x14ac:dyDescent="0.35">
      <c r="A29" s="23" t="s">
        <v>69</v>
      </c>
      <c r="B29" s="359" t="s">
        <v>70</v>
      </c>
      <c r="C29" s="24" t="s">
        <v>71</v>
      </c>
      <c r="D29" s="263" t="s">
        <v>72</v>
      </c>
      <c r="E29" s="264"/>
      <c r="F29" s="265"/>
      <c r="G29" s="16"/>
      <c r="H29" s="16"/>
      <c r="I29" s="16"/>
      <c r="J29" s="16"/>
      <c r="K29" s="16"/>
      <c r="L29" s="16"/>
      <c r="M29" s="16"/>
      <c r="N29" s="16"/>
      <c r="O29" s="17"/>
      <c r="P29" s="17"/>
      <c r="Q29" s="17"/>
      <c r="R29" s="17"/>
      <c r="S29" s="17"/>
      <c r="T29" s="17"/>
      <c r="U29" s="17"/>
      <c r="V29" s="17"/>
      <c r="W29" s="17"/>
      <c r="X29" s="17"/>
      <c r="Y29" s="17"/>
      <c r="Z29" s="17"/>
    </row>
    <row r="30" spans="1:26" ht="89.25" customHeight="1" x14ac:dyDescent="0.35">
      <c r="A30" s="20" t="s">
        <v>73</v>
      </c>
      <c r="B30" s="359" t="s">
        <v>74</v>
      </c>
      <c r="C30" s="24" t="s">
        <v>71</v>
      </c>
      <c r="D30" s="263" t="s">
        <v>75</v>
      </c>
      <c r="E30" s="264"/>
      <c r="F30" s="265"/>
      <c r="G30" s="16"/>
      <c r="H30" s="16"/>
      <c r="I30" s="16"/>
      <c r="J30" s="16"/>
      <c r="K30" s="16"/>
      <c r="L30" s="16"/>
      <c r="M30" s="16"/>
      <c r="N30" s="16"/>
      <c r="O30" s="17"/>
      <c r="P30" s="17"/>
      <c r="Q30" s="17"/>
      <c r="R30" s="17"/>
      <c r="S30" s="17"/>
      <c r="T30" s="17"/>
      <c r="U30" s="17"/>
      <c r="V30" s="17"/>
      <c r="W30" s="17"/>
      <c r="X30" s="17"/>
      <c r="Y30" s="17"/>
      <c r="Z30" s="17"/>
    </row>
    <row r="31" spans="1:26" ht="109.5" customHeight="1" x14ac:dyDescent="0.35">
      <c r="A31" s="20" t="s">
        <v>76</v>
      </c>
      <c r="B31" s="359" t="s">
        <v>77</v>
      </c>
      <c r="C31" s="19" t="s">
        <v>59</v>
      </c>
      <c r="D31" s="263" t="s">
        <v>78</v>
      </c>
      <c r="E31" s="264"/>
      <c r="F31" s="265"/>
      <c r="G31" s="16"/>
      <c r="H31" s="16"/>
      <c r="I31" s="16"/>
      <c r="J31" s="16"/>
      <c r="K31" s="16"/>
      <c r="L31" s="16"/>
      <c r="M31" s="16"/>
      <c r="N31" s="16"/>
      <c r="O31" s="17"/>
      <c r="P31" s="17"/>
      <c r="Q31" s="17"/>
      <c r="R31" s="17"/>
      <c r="S31" s="17"/>
      <c r="T31" s="17"/>
      <c r="U31" s="17"/>
      <c r="V31" s="17"/>
      <c r="W31" s="17"/>
      <c r="X31" s="17"/>
      <c r="Y31" s="17"/>
      <c r="Z31" s="17"/>
    </row>
    <row r="32" spans="1:26" ht="96.75" customHeight="1" x14ac:dyDescent="0.35">
      <c r="A32" s="20" t="s">
        <v>63</v>
      </c>
      <c r="B32" s="359" t="s">
        <v>79</v>
      </c>
      <c r="C32" s="25" t="s">
        <v>71</v>
      </c>
      <c r="D32" s="263" t="s">
        <v>80</v>
      </c>
      <c r="E32" s="264"/>
      <c r="F32" s="265"/>
      <c r="G32" s="16"/>
      <c r="H32" s="16"/>
      <c r="I32" s="16"/>
      <c r="J32" s="16"/>
      <c r="K32" s="16"/>
      <c r="L32" s="16"/>
      <c r="M32" s="16"/>
      <c r="N32" s="16"/>
      <c r="O32" s="17"/>
      <c r="P32" s="17"/>
      <c r="Q32" s="17"/>
      <c r="R32" s="17"/>
      <c r="S32" s="17"/>
      <c r="T32" s="17"/>
      <c r="U32" s="17"/>
      <c r="V32" s="17"/>
      <c r="W32" s="17"/>
      <c r="X32" s="17"/>
      <c r="Y32" s="17"/>
      <c r="Z32" s="17"/>
    </row>
    <row r="33" spans="1:26" ht="130.5" customHeight="1" x14ac:dyDescent="0.35">
      <c r="A33" s="20" t="s">
        <v>63</v>
      </c>
      <c r="B33" s="359" t="s">
        <v>81</v>
      </c>
      <c r="C33" s="19" t="s">
        <v>59</v>
      </c>
      <c r="D33" s="263" t="s">
        <v>82</v>
      </c>
      <c r="E33" s="264"/>
      <c r="F33" s="265"/>
      <c r="G33" s="16"/>
      <c r="H33" s="16"/>
      <c r="I33" s="16"/>
      <c r="J33" s="16"/>
      <c r="K33" s="16"/>
      <c r="L33" s="16"/>
      <c r="M33" s="16"/>
      <c r="N33" s="16"/>
      <c r="O33" s="17"/>
      <c r="P33" s="17"/>
      <c r="Q33" s="17"/>
      <c r="R33" s="17"/>
      <c r="S33" s="17"/>
      <c r="T33" s="17"/>
      <c r="U33" s="17"/>
      <c r="V33" s="17"/>
      <c r="W33" s="17"/>
      <c r="X33" s="17"/>
      <c r="Y33" s="17"/>
      <c r="Z33" s="17"/>
    </row>
    <row r="34" spans="1:26" ht="83.25" customHeight="1" x14ac:dyDescent="0.35">
      <c r="A34" s="20" t="s">
        <v>83</v>
      </c>
      <c r="B34" s="359" t="s">
        <v>84</v>
      </c>
      <c r="C34" s="25" t="s">
        <v>71</v>
      </c>
      <c r="D34" s="263" t="s">
        <v>85</v>
      </c>
      <c r="E34" s="264"/>
      <c r="F34" s="265"/>
      <c r="G34" s="16"/>
      <c r="H34" s="16"/>
      <c r="I34" s="16"/>
      <c r="J34" s="16"/>
      <c r="K34" s="16"/>
      <c r="L34" s="16"/>
      <c r="M34" s="16"/>
      <c r="N34" s="16"/>
      <c r="O34" s="17"/>
      <c r="P34" s="17"/>
      <c r="Q34" s="17"/>
      <c r="R34" s="17"/>
      <c r="S34" s="17"/>
      <c r="T34" s="17"/>
      <c r="U34" s="17"/>
      <c r="V34" s="17"/>
      <c r="W34" s="17"/>
      <c r="X34" s="17"/>
      <c r="Y34" s="17"/>
      <c r="Z34" s="17"/>
    </row>
    <row r="35" spans="1:26" ht="112.5" customHeight="1" x14ac:dyDescent="0.35">
      <c r="A35" s="20" t="s">
        <v>86</v>
      </c>
      <c r="B35" s="359" t="s">
        <v>87</v>
      </c>
      <c r="C35" s="19" t="s">
        <v>59</v>
      </c>
      <c r="D35" s="263" t="s">
        <v>88</v>
      </c>
      <c r="E35" s="264"/>
      <c r="F35" s="265"/>
      <c r="G35" s="16"/>
      <c r="H35" s="16"/>
      <c r="I35" s="16"/>
      <c r="J35" s="16"/>
      <c r="K35" s="16"/>
      <c r="L35" s="16"/>
      <c r="M35" s="16"/>
      <c r="N35" s="16"/>
      <c r="O35" s="17"/>
      <c r="P35" s="17"/>
      <c r="Q35" s="17"/>
      <c r="R35" s="17"/>
      <c r="S35" s="17"/>
      <c r="T35" s="17"/>
      <c r="U35" s="17"/>
      <c r="V35" s="17"/>
      <c r="W35" s="17"/>
      <c r="X35" s="17"/>
      <c r="Y35" s="17"/>
      <c r="Z35" s="17"/>
    </row>
    <row r="36" spans="1:26" ht="113.25" customHeight="1" x14ac:dyDescent="0.35">
      <c r="A36" s="20" t="s">
        <v>89</v>
      </c>
      <c r="B36" s="359" t="s">
        <v>90</v>
      </c>
      <c r="C36" s="19" t="s">
        <v>59</v>
      </c>
      <c r="D36" s="263" t="s">
        <v>91</v>
      </c>
      <c r="E36" s="264"/>
      <c r="F36" s="265"/>
      <c r="G36" s="16"/>
      <c r="H36" s="16"/>
      <c r="I36" s="16"/>
      <c r="J36" s="16"/>
      <c r="K36" s="16"/>
      <c r="L36" s="16"/>
      <c r="M36" s="16"/>
      <c r="N36" s="16"/>
      <c r="O36" s="17"/>
      <c r="P36" s="17"/>
      <c r="Q36" s="17"/>
      <c r="R36" s="17"/>
      <c r="S36" s="17"/>
      <c r="T36" s="17"/>
      <c r="U36" s="17"/>
      <c r="V36" s="17"/>
      <c r="W36" s="17"/>
      <c r="X36" s="17"/>
      <c r="Y36" s="17"/>
      <c r="Z36" s="17"/>
    </row>
    <row r="37" spans="1:26" ht="15.75" customHeight="1" x14ac:dyDescent="0.25">
      <c r="A37" s="13"/>
      <c r="B37" s="13"/>
      <c r="C37" s="13"/>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x14ac:dyDescent="0.25">
      <c r="A38" s="13"/>
      <c r="B38" s="13"/>
      <c r="C38" s="13"/>
      <c r="D38" s="13"/>
      <c r="E38" s="13"/>
      <c r="F38" s="13"/>
      <c r="G38" s="13"/>
      <c r="H38" s="13"/>
      <c r="I38" s="13"/>
      <c r="J38" s="13"/>
      <c r="K38" s="13"/>
      <c r="L38" s="13"/>
      <c r="M38" s="13"/>
      <c r="N38" s="13"/>
      <c r="O38" s="13"/>
      <c r="P38" s="13"/>
      <c r="Q38" s="13"/>
      <c r="R38" s="13"/>
      <c r="S38" s="13"/>
      <c r="T38" s="13"/>
      <c r="U38" s="13"/>
      <c r="V38" s="13"/>
      <c r="W38" s="13"/>
      <c r="X38" s="13"/>
      <c r="Y38" s="13"/>
      <c r="Z38" s="13"/>
    </row>
    <row r="39" spans="1:26" ht="15.75" customHeight="1" x14ac:dyDescent="0.25">
      <c r="A39" s="254" t="s">
        <v>92</v>
      </c>
      <c r="B39" s="255"/>
      <c r="C39" s="255"/>
      <c r="D39" s="255"/>
      <c r="E39" s="255"/>
      <c r="F39" s="255"/>
      <c r="G39" s="26"/>
      <c r="H39" s="26"/>
      <c r="I39" s="26"/>
      <c r="J39" s="27"/>
      <c r="K39" s="13"/>
      <c r="L39" s="13"/>
      <c r="M39" s="13"/>
      <c r="N39" s="13"/>
      <c r="O39" s="13"/>
      <c r="P39" s="13"/>
      <c r="Q39" s="13"/>
      <c r="R39" s="13"/>
      <c r="S39" s="13"/>
      <c r="T39" s="13"/>
      <c r="U39" s="13"/>
      <c r="V39" s="13"/>
      <c r="W39" s="13"/>
      <c r="X39" s="13"/>
      <c r="Y39" s="13"/>
      <c r="Z39" s="13"/>
    </row>
    <row r="40" spans="1:26" ht="15.75" customHeight="1" x14ac:dyDescent="0.3">
      <c r="A40" s="28" t="s">
        <v>93</v>
      </c>
      <c r="B40" s="28" t="s">
        <v>94</v>
      </c>
      <c r="C40" s="28" t="s">
        <v>95</v>
      </c>
      <c r="D40" s="28" t="s">
        <v>96</v>
      </c>
      <c r="E40" s="28" t="s">
        <v>97</v>
      </c>
      <c r="F40" s="28" t="s">
        <v>55</v>
      </c>
      <c r="G40" s="28" t="s">
        <v>98</v>
      </c>
      <c r="H40" s="28" t="s">
        <v>99</v>
      </c>
      <c r="I40" s="28" t="s">
        <v>100</v>
      </c>
      <c r="J40" s="28" t="s">
        <v>101</v>
      </c>
      <c r="K40" s="13"/>
      <c r="L40" s="13"/>
      <c r="M40" s="13"/>
      <c r="N40" s="13"/>
      <c r="O40" s="13"/>
      <c r="P40" s="13"/>
      <c r="Q40" s="13"/>
      <c r="R40" s="13"/>
      <c r="S40" s="13"/>
      <c r="T40" s="13"/>
      <c r="U40" s="13"/>
      <c r="V40" s="13"/>
      <c r="W40" s="13"/>
      <c r="X40" s="13"/>
      <c r="Y40" s="13"/>
      <c r="Z40" s="13"/>
    </row>
    <row r="41" spans="1:26" ht="15.75" customHeight="1" x14ac:dyDescent="0.3">
      <c r="A41" s="25" t="s">
        <v>102</v>
      </c>
      <c r="B41" s="29">
        <v>1</v>
      </c>
      <c r="C41" s="25" t="s">
        <v>103</v>
      </c>
      <c r="D41" s="25" t="s">
        <v>104</v>
      </c>
      <c r="E41" s="30">
        <f>0+1+0.9+0.1</f>
        <v>2</v>
      </c>
      <c r="F41" s="31" t="s">
        <v>105</v>
      </c>
      <c r="G41" s="31" t="s">
        <v>106</v>
      </c>
      <c r="H41" s="25" t="s">
        <v>107</v>
      </c>
      <c r="I41" s="32" t="s">
        <v>108</v>
      </c>
      <c r="J41" s="32" t="s">
        <v>109</v>
      </c>
      <c r="K41" s="13"/>
      <c r="L41" s="13"/>
      <c r="M41" s="13"/>
      <c r="N41" s="13"/>
      <c r="O41" s="13"/>
      <c r="P41" s="13"/>
      <c r="Q41" s="13"/>
      <c r="R41" s="13"/>
      <c r="S41" s="13"/>
      <c r="T41" s="13"/>
      <c r="U41" s="13"/>
      <c r="V41" s="13"/>
      <c r="W41" s="13"/>
      <c r="X41" s="13"/>
      <c r="Y41" s="13"/>
      <c r="Z41" s="13"/>
    </row>
    <row r="42" spans="1:26" ht="15.75" customHeight="1" x14ac:dyDescent="0.3">
      <c r="A42" s="25" t="s">
        <v>110</v>
      </c>
      <c r="B42" s="29">
        <v>1</v>
      </c>
      <c r="C42" s="25" t="s">
        <v>103</v>
      </c>
      <c r="D42" s="25" t="s">
        <v>111</v>
      </c>
      <c r="E42" s="30">
        <f>0+1+0.45+0.1</f>
        <v>1.55</v>
      </c>
      <c r="F42" s="31" t="s">
        <v>105</v>
      </c>
      <c r="G42" s="31" t="s">
        <v>112</v>
      </c>
      <c r="H42" s="32" t="s">
        <v>113</v>
      </c>
      <c r="I42" s="32" t="s">
        <v>114</v>
      </c>
      <c r="J42" s="32" t="s">
        <v>115</v>
      </c>
      <c r="K42" s="13"/>
      <c r="L42" s="13"/>
      <c r="M42" s="13"/>
      <c r="N42" s="13"/>
      <c r="O42" s="13"/>
      <c r="P42" s="13"/>
      <c r="Q42" s="13"/>
      <c r="R42" s="13"/>
      <c r="S42" s="13"/>
      <c r="T42" s="13"/>
      <c r="U42" s="13"/>
      <c r="V42" s="13"/>
      <c r="W42" s="13"/>
      <c r="X42" s="13"/>
      <c r="Y42" s="13"/>
      <c r="Z42" s="13"/>
    </row>
    <row r="43" spans="1:26" ht="15.75" customHeight="1" x14ac:dyDescent="0.3">
      <c r="A43" s="25" t="s">
        <v>116</v>
      </c>
      <c r="B43" s="29">
        <v>1</v>
      </c>
      <c r="C43" s="25" t="s">
        <v>103</v>
      </c>
      <c r="D43" s="25" t="s">
        <v>117</v>
      </c>
      <c r="E43" s="31">
        <v>1</v>
      </c>
      <c r="F43" s="31" t="s">
        <v>105</v>
      </c>
      <c r="G43" s="31" t="s">
        <v>106</v>
      </c>
      <c r="H43" s="32" t="s">
        <v>118</v>
      </c>
      <c r="I43" s="32" t="s">
        <v>119</v>
      </c>
      <c r="J43" s="32" t="s">
        <v>120</v>
      </c>
      <c r="K43" s="13"/>
      <c r="L43" s="13"/>
      <c r="M43" s="13"/>
      <c r="N43" s="13"/>
      <c r="O43" s="13"/>
      <c r="P43" s="13"/>
      <c r="Q43" s="13"/>
      <c r="R43" s="13"/>
      <c r="S43" s="13"/>
      <c r="T43" s="13"/>
      <c r="U43" s="13"/>
      <c r="V43" s="13"/>
      <c r="W43" s="13"/>
      <c r="X43" s="13"/>
      <c r="Y43" s="13"/>
      <c r="Z43" s="13"/>
    </row>
    <row r="44" spans="1:26" ht="15.75" customHeight="1" x14ac:dyDescent="0.3">
      <c r="A44" s="25" t="s">
        <v>121</v>
      </c>
      <c r="B44" s="29">
        <v>3</v>
      </c>
      <c r="C44" s="25" t="s">
        <v>103</v>
      </c>
      <c r="D44" s="25" t="s">
        <v>122</v>
      </c>
      <c r="E44" s="30">
        <f>0+1+0.45+0.1</f>
        <v>1.55</v>
      </c>
      <c r="F44" s="31" t="s">
        <v>105</v>
      </c>
      <c r="G44" s="31" t="s">
        <v>112</v>
      </c>
      <c r="H44" s="32" t="s">
        <v>123</v>
      </c>
      <c r="I44" s="32" t="s">
        <v>124</v>
      </c>
      <c r="J44" s="32" t="s">
        <v>125</v>
      </c>
      <c r="K44" s="13"/>
      <c r="L44" s="13"/>
      <c r="M44" s="13"/>
      <c r="N44" s="13"/>
      <c r="O44" s="13"/>
      <c r="P44" s="13"/>
      <c r="Q44" s="13"/>
      <c r="R44" s="13"/>
      <c r="S44" s="13"/>
      <c r="T44" s="13"/>
      <c r="U44" s="13"/>
      <c r="V44" s="13"/>
      <c r="W44" s="13"/>
      <c r="X44" s="13"/>
      <c r="Y44" s="13"/>
      <c r="Z44" s="13"/>
    </row>
    <row r="45" spans="1:26" ht="15.75" customHeight="1" x14ac:dyDescent="0.3">
      <c r="A45" s="25" t="s">
        <v>126</v>
      </c>
      <c r="B45" s="29">
        <v>3</v>
      </c>
      <c r="C45" s="25" t="s">
        <v>103</v>
      </c>
      <c r="D45" s="25" t="s">
        <v>127</v>
      </c>
      <c r="E45" s="30">
        <f>0+0+0.45+0.1+0.3+0.25+0.1</f>
        <v>1.2000000000000002</v>
      </c>
      <c r="F45" s="31" t="s">
        <v>105</v>
      </c>
      <c r="G45" s="31" t="s">
        <v>128</v>
      </c>
      <c r="H45" s="32" t="s">
        <v>129</v>
      </c>
      <c r="I45" s="32" t="s">
        <v>130</v>
      </c>
      <c r="J45" s="32" t="s">
        <v>131</v>
      </c>
      <c r="K45" s="13"/>
      <c r="L45" s="13"/>
      <c r="M45" s="13"/>
      <c r="N45" s="13"/>
      <c r="O45" s="13"/>
      <c r="P45" s="13"/>
      <c r="Q45" s="13"/>
      <c r="R45" s="13"/>
      <c r="S45" s="13"/>
      <c r="T45" s="13"/>
      <c r="U45" s="13"/>
      <c r="V45" s="13"/>
      <c r="W45" s="13"/>
      <c r="X45" s="13"/>
      <c r="Y45" s="13"/>
      <c r="Z45" s="13"/>
    </row>
    <row r="46" spans="1:26" ht="15.75" customHeight="1" x14ac:dyDescent="0.3">
      <c r="A46" s="25" t="s">
        <v>132</v>
      </c>
      <c r="B46" s="29">
        <v>1</v>
      </c>
      <c r="C46" s="25" t="s">
        <v>103</v>
      </c>
      <c r="D46" s="25" t="s">
        <v>122</v>
      </c>
      <c r="E46" s="30">
        <f t="shared" ref="E46:E47" si="0">0+1+0.9+0+0.1</f>
        <v>2</v>
      </c>
      <c r="F46" s="31" t="s">
        <v>105</v>
      </c>
      <c r="G46" s="31" t="s">
        <v>106</v>
      </c>
      <c r="H46" s="32" t="s">
        <v>133</v>
      </c>
      <c r="I46" s="32" t="s">
        <v>124</v>
      </c>
      <c r="J46" s="32" t="s">
        <v>125</v>
      </c>
      <c r="K46" s="13"/>
      <c r="L46" s="13"/>
      <c r="M46" s="13"/>
      <c r="N46" s="13"/>
      <c r="O46" s="13"/>
      <c r="P46" s="13"/>
      <c r="Q46" s="13"/>
      <c r="R46" s="13"/>
      <c r="S46" s="13"/>
      <c r="T46" s="13"/>
      <c r="U46" s="13"/>
      <c r="V46" s="13"/>
      <c r="W46" s="13"/>
      <c r="X46" s="13"/>
      <c r="Y46" s="13"/>
      <c r="Z46" s="13"/>
    </row>
    <row r="47" spans="1:26" ht="15.75" customHeight="1" x14ac:dyDescent="0.3">
      <c r="A47" s="25" t="s">
        <v>132</v>
      </c>
      <c r="B47" s="29">
        <v>1</v>
      </c>
      <c r="C47" s="25" t="s">
        <v>103</v>
      </c>
      <c r="D47" s="25" t="s">
        <v>122</v>
      </c>
      <c r="E47" s="30">
        <f t="shared" si="0"/>
        <v>2</v>
      </c>
      <c r="F47" s="31" t="s">
        <v>105</v>
      </c>
      <c r="G47" s="31" t="s">
        <v>106</v>
      </c>
      <c r="H47" s="32" t="s">
        <v>133</v>
      </c>
      <c r="I47" s="32" t="s">
        <v>124</v>
      </c>
      <c r="J47" s="32" t="s">
        <v>125</v>
      </c>
      <c r="K47" s="2"/>
      <c r="L47" s="2"/>
      <c r="M47" s="2"/>
      <c r="N47" s="2"/>
      <c r="O47" s="2"/>
      <c r="P47" s="2"/>
      <c r="Q47" s="2"/>
      <c r="R47" s="2"/>
      <c r="S47" s="2"/>
      <c r="T47" s="2"/>
      <c r="U47" s="2"/>
      <c r="V47" s="2"/>
      <c r="W47" s="2"/>
      <c r="X47" s="2"/>
      <c r="Y47" s="2"/>
      <c r="Z47" s="2"/>
    </row>
    <row r="48" spans="1:26" ht="15.75" customHeight="1" x14ac:dyDescent="0.3">
      <c r="A48" s="25" t="s">
        <v>134</v>
      </c>
      <c r="B48" s="29">
        <v>1</v>
      </c>
      <c r="C48" s="25" t="s">
        <v>135</v>
      </c>
      <c r="D48" s="25" t="s">
        <v>136</v>
      </c>
      <c r="E48" s="30">
        <v>1</v>
      </c>
      <c r="F48" s="31" t="s">
        <v>105</v>
      </c>
      <c r="G48" s="31" t="s">
        <v>137</v>
      </c>
      <c r="H48" s="32" t="s">
        <v>138</v>
      </c>
      <c r="I48" s="32" t="s">
        <v>139</v>
      </c>
      <c r="J48" s="32" t="s">
        <v>140</v>
      </c>
      <c r="K48" s="2"/>
      <c r="L48" s="2"/>
      <c r="M48" s="2"/>
      <c r="N48" s="2"/>
      <c r="O48" s="2"/>
      <c r="P48" s="2"/>
      <c r="Q48" s="2"/>
      <c r="R48" s="2"/>
      <c r="S48" s="2"/>
      <c r="T48" s="2"/>
      <c r="U48" s="2"/>
      <c r="V48" s="2"/>
      <c r="W48" s="2"/>
      <c r="X48" s="2"/>
      <c r="Y48" s="2"/>
      <c r="Z48" s="2"/>
    </row>
    <row r="49" spans="1:26" ht="15.75" customHeight="1" x14ac:dyDescent="0.3">
      <c r="A49" s="25" t="s">
        <v>141</v>
      </c>
      <c r="B49" s="29">
        <v>4</v>
      </c>
      <c r="C49" s="25" t="s">
        <v>142</v>
      </c>
      <c r="D49" s="25" t="s">
        <v>143</v>
      </c>
      <c r="E49" s="30">
        <v>1</v>
      </c>
      <c r="F49" s="31" t="s">
        <v>105</v>
      </c>
      <c r="G49" s="31" t="s">
        <v>137</v>
      </c>
      <c r="H49" s="32" t="s">
        <v>144</v>
      </c>
      <c r="I49" s="32" t="s">
        <v>145</v>
      </c>
      <c r="J49" s="32" t="s">
        <v>146</v>
      </c>
      <c r="K49" s="2"/>
      <c r="L49" s="2"/>
      <c r="M49" s="2"/>
      <c r="N49" s="2"/>
      <c r="O49" s="2"/>
      <c r="P49" s="2"/>
      <c r="Q49" s="2"/>
      <c r="R49" s="2"/>
      <c r="S49" s="2"/>
      <c r="T49" s="2"/>
      <c r="U49" s="2"/>
      <c r="V49" s="2"/>
      <c r="W49" s="2"/>
      <c r="X49" s="2"/>
      <c r="Y49" s="2"/>
      <c r="Z49" s="2"/>
    </row>
    <row r="50" spans="1:26" ht="15.75" customHeight="1" x14ac:dyDescent="0.3">
      <c r="A50" s="25" t="s">
        <v>147</v>
      </c>
      <c r="B50" s="29">
        <v>1</v>
      </c>
      <c r="C50" s="25" t="s">
        <v>103</v>
      </c>
      <c r="D50" s="25" t="s">
        <v>148</v>
      </c>
      <c r="E50" s="30">
        <v>1.05</v>
      </c>
      <c r="F50" s="31" t="s">
        <v>105</v>
      </c>
      <c r="G50" s="31" t="s">
        <v>149</v>
      </c>
      <c r="H50" s="32" t="s">
        <v>150</v>
      </c>
      <c r="I50" s="32" t="s">
        <v>151</v>
      </c>
      <c r="J50" s="25"/>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54" t="s">
        <v>152</v>
      </c>
      <c r="B53" s="255"/>
      <c r="C53" s="255"/>
      <c r="D53" s="255"/>
      <c r="E53" s="255"/>
      <c r="F53" s="255"/>
      <c r="G53" s="255"/>
      <c r="H53" s="255"/>
      <c r="I53" s="256"/>
      <c r="J53" s="2"/>
      <c r="K53" s="2"/>
      <c r="L53" s="2"/>
      <c r="M53" s="2"/>
      <c r="N53" s="2"/>
      <c r="O53" s="2"/>
      <c r="P53" s="2"/>
      <c r="Q53" s="2"/>
      <c r="R53" s="2"/>
      <c r="S53" s="2"/>
      <c r="T53" s="2"/>
      <c r="U53" s="2"/>
      <c r="V53" s="2"/>
      <c r="W53" s="2"/>
      <c r="X53" s="2"/>
      <c r="Y53" s="2"/>
      <c r="Z53" s="2"/>
    </row>
    <row r="54" spans="1:26" ht="15.75" customHeight="1" x14ac:dyDescent="0.3">
      <c r="A54" s="33" t="s">
        <v>53</v>
      </c>
      <c r="B54" s="34" t="s">
        <v>54</v>
      </c>
      <c r="C54" s="34" t="s">
        <v>55</v>
      </c>
      <c r="D54" s="272" t="s">
        <v>56</v>
      </c>
      <c r="E54" s="273"/>
      <c r="F54" s="273"/>
      <c r="G54" s="273"/>
      <c r="H54" s="273"/>
      <c r="I54" s="274"/>
      <c r="J54" s="2"/>
      <c r="K54" s="2"/>
      <c r="L54" s="2"/>
      <c r="M54" s="2"/>
      <c r="N54" s="2"/>
      <c r="O54" s="2"/>
      <c r="P54" s="2"/>
      <c r="Q54" s="2"/>
      <c r="R54" s="2"/>
      <c r="S54" s="2"/>
      <c r="T54" s="2"/>
      <c r="U54" s="2"/>
      <c r="V54" s="2"/>
      <c r="W54" s="2"/>
      <c r="X54" s="2"/>
      <c r="Y54" s="2"/>
      <c r="Z54" s="2"/>
    </row>
    <row r="55" spans="1:26" ht="147" customHeight="1" x14ac:dyDescent="0.3">
      <c r="A55" s="35" t="s">
        <v>153</v>
      </c>
      <c r="B55" s="36" t="s">
        <v>154</v>
      </c>
      <c r="C55" s="37" t="s">
        <v>155</v>
      </c>
      <c r="D55" s="275" t="s">
        <v>156</v>
      </c>
      <c r="E55" s="276"/>
      <c r="F55" s="276"/>
      <c r="G55" s="276"/>
      <c r="H55" s="276"/>
      <c r="I55" s="277"/>
      <c r="J55" s="2"/>
      <c r="K55" s="2"/>
      <c r="L55" s="2"/>
      <c r="M55" s="2"/>
      <c r="N55" s="2"/>
      <c r="O55" s="2"/>
      <c r="P55" s="2"/>
      <c r="Q55" s="2"/>
      <c r="R55" s="2"/>
      <c r="S55" s="2"/>
      <c r="T55" s="2"/>
      <c r="U55" s="2"/>
      <c r="V55" s="2"/>
      <c r="W55" s="2"/>
      <c r="X55" s="2"/>
      <c r="Y55" s="2"/>
      <c r="Z55" s="2"/>
    </row>
    <row r="56" spans="1:26" ht="161.25" customHeight="1" x14ac:dyDescent="0.3">
      <c r="A56" s="38" t="s">
        <v>157</v>
      </c>
      <c r="B56" s="359" t="s">
        <v>158</v>
      </c>
      <c r="C56" s="25" t="s">
        <v>155</v>
      </c>
      <c r="D56" s="278" t="s">
        <v>159</v>
      </c>
      <c r="E56" s="264"/>
      <c r="F56" s="264"/>
      <c r="G56" s="264"/>
      <c r="H56" s="264"/>
      <c r="I56" s="266"/>
      <c r="J56" s="2"/>
      <c r="K56" s="2"/>
      <c r="L56" s="2"/>
      <c r="M56" s="2"/>
      <c r="N56" s="2"/>
      <c r="O56" s="2"/>
      <c r="P56" s="2"/>
      <c r="Q56" s="2"/>
      <c r="R56" s="2"/>
      <c r="S56" s="2"/>
      <c r="T56" s="2"/>
      <c r="U56" s="2"/>
      <c r="V56" s="2"/>
      <c r="W56" s="2"/>
      <c r="X56" s="2"/>
      <c r="Y56" s="2"/>
      <c r="Z56" s="2"/>
    </row>
    <row r="57" spans="1:26" ht="40.5" customHeight="1" x14ac:dyDescent="0.3">
      <c r="A57" s="38" t="s">
        <v>160</v>
      </c>
      <c r="B57" s="359" t="s">
        <v>161</v>
      </c>
      <c r="C57" s="25" t="s">
        <v>155</v>
      </c>
      <c r="D57" s="263" t="s">
        <v>162</v>
      </c>
      <c r="E57" s="264"/>
      <c r="F57" s="264"/>
      <c r="G57" s="264"/>
      <c r="H57" s="264"/>
      <c r="I57" s="266"/>
      <c r="J57" s="2"/>
      <c r="K57" s="2"/>
      <c r="L57" s="2"/>
      <c r="M57" s="2"/>
      <c r="N57" s="2"/>
      <c r="O57" s="2"/>
      <c r="P57" s="2"/>
      <c r="Q57" s="2"/>
      <c r="R57" s="2"/>
      <c r="S57" s="2"/>
      <c r="T57" s="2"/>
      <c r="U57" s="2"/>
      <c r="V57" s="2"/>
      <c r="W57" s="2"/>
      <c r="X57" s="2"/>
      <c r="Y57" s="2"/>
      <c r="Z57" s="2"/>
    </row>
    <row r="58" spans="1:26" ht="124.5" customHeight="1" x14ac:dyDescent="0.3">
      <c r="A58" s="39" t="s">
        <v>163</v>
      </c>
      <c r="B58" s="40" t="s">
        <v>164</v>
      </c>
      <c r="C58" s="25" t="s">
        <v>155</v>
      </c>
      <c r="D58" s="263" t="s">
        <v>165</v>
      </c>
      <c r="E58" s="264"/>
      <c r="F58" s="264"/>
      <c r="G58" s="264"/>
      <c r="H58" s="264"/>
      <c r="I58" s="266"/>
      <c r="J58" s="2"/>
      <c r="K58" s="2"/>
      <c r="L58" s="2"/>
      <c r="M58" s="2"/>
      <c r="N58" s="2"/>
      <c r="O58" s="2"/>
      <c r="P58" s="2"/>
      <c r="Q58" s="2"/>
      <c r="R58" s="2"/>
      <c r="S58" s="2"/>
      <c r="T58" s="2"/>
      <c r="U58" s="2"/>
      <c r="V58" s="2"/>
      <c r="W58" s="2"/>
      <c r="X58" s="2"/>
      <c r="Y58" s="2"/>
      <c r="Z58" s="2"/>
    </row>
    <row r="59" spans="1:26" ht="126.75" customHeight="1" x14ac:dyDescent="0.3">
      <c r="A59" s="39" t="s">
        <v>166</v>
      </c>
      <c r="B59" s="40" t="s">
        <v>167</v>
      </c>
      <c r="C59" s="25" t="s">
        <v>155</v>
      </c>
      <c r="D59" s="263" t="s">
        <v>168</v>
      </c>
      <c r="E59" s="264"/>
      <c r="F59" s="264"/>
      <c r="G59" s="264"/>
      <c r="H59" s="264"/>
      <c r="I59" s="266"/>
      <c r="J59" s="2"/>
      <c r="K59" s="2"/>
      <c r="L59" s="2"/>
      <c r="M59" s="2"/>
      <c r="N59" s="2"/>
      <c r="O59" s="2"/>
      <c r="P59" s="2"/>
      <c r="Q59" s="2"/>
      <c r="R59" s="2"/>
      <c r="S59" s="2"/>
      <c r="T59" s="2"/>
      <c r="U59" s="2"/>
      <c r="V59" s="2"/>
      <c r="W59" s="2"/>
      <c r="X59" s="2"/>
      <c r="Y59" s="2"/>
      <c r="Z59" s="2"/>
    </row>
    <row r="60" spans="1:26" ht="177.75" customHeight="1" x14ac:dyDescent="0.3">
      <c r="A60" s="39" t="s">
        <v>169</v>
      </c>
      <c r="B60" s="40" t="s">
        <v>170</v>
      </c>
      <c r="C60" s="25" t="s">
        <v>155</v>
      </c>
      <c r="D60" s="263" t="s">
        <v>171</v>
      </c>
      <c r="E60" s="264"/>
      <c r="F60" s="264"/>
      <c r="G60" s="264"/>
      <c r="H60" s="264"/>
      <c r="I60" s="266"/>
      <c r="J60" s="2"/>
      <c r="K60" s="2"/>
      <c r="L60" s="2"/>
      <c r="M60" s="2"/>
      <c r="N60" s="2"/>
      <c r="O60" s="2"/>
      <c r="P60" s="2"/>
      <c r="Q60" s="2"/>
      <c r="R60" s="2"/>
      <c r="S60" s="2"/>
      <c r="T60" s="2"/>
      <c r="U60" s="2"/>
      <c r="V60" s="2"/>
      <c r="W60" s="2"/>
      <c r="X60" s="2"/>
      <c r="Y60" s="2"/>
      <c r="Z60" s="2"/>
    </row>
    <row r="61" spans="1:26" ht="136.5" customHeight="1" x14ac:dyDescent="0.3">
      <c r="A61" s="41" t="s">
        <v>172</v>
      </c>
      <c r="B61" s="360" t="s">
        <v>173</v>
      </c>
      <c r="C61" s="42" t="s">
        <v>155</v>
      </c>
      <c r="D61" s="267" t="s">
        <v>174</v>
      </c>
      <c r="E61" s="268"/>
      <c r="F61" s="268"/>
      <c r="G61" s="268"/>
      <c r="H61" s="268"/>
      <c r="I61" s="269"/>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43"/>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43"/>
      <c r="B66" s="2"/>
      <c r="C66" s="2"/>
      <c r="D66" s="2"/>
      <c r="E66" s="2"/>
      <c r="F66" s="2"/>
      <c r="G66" s="2"/>
      <c r="H66" s="2"/>
      <c r="I66" s="2"/>
      <c r="J66" s="44"/>
      <c r="K66" s="2"/>
      <c r="L66" s="2"/>
      <c r="M66" s="2"/>
      <c r="N66" s="2"/>
      <c r="O66" s="2"/>
      <c r="P66" s="2"/>
      <c r="Q66" s="2"/>
      <c r="R66" s="2"/>
      <c r="S66" s="2"/>
      <c r="T66" s="2"/>
      <c r="U66" s="2"/>
      <c r="V66" s="2"/>
      <c r="W66" s="2"/>
      <c r="X66" s="2"/>
      <c r="Y66" s="2"/>
      <c r="Z66" s="2"/>
    </row>
    <row r="67" spans="1:26" ht="15.75" customHeight="1" x14ac:dyDescent="0.25">
      <c r="A67" s="43"/>
      <c r="B67" s="2"/>
      <c r="C67" s="2"/>
      <c r="D67" s="2"/>
      <c r="E67" s="2"/>
      <c r="F67" s="2"/>
      <c r="G67" s="2"/>
      <c r="H67" s="2"/>
      <c r="I67" s="2"/>
      <c r="J67" s="44"/>
      <c r="K67" s="2"/>
      <c r="L67" s="2"/>
      <c r="M67" s="2"/>
      <c r="N67" s="2"/>
      <c r="O67" s="2"/>
      <c r="P67" s="2"/>
      <c r="Q67" s="2"/>
      <c r="R67" s="2"/>
      <c r="S67" s="2"/>
      <c r="T67" s="2"/>
      <c r="U67" s="2"/>
      <c r="V67" s="2"/>
      <c r="W67" s="2"/>
      <c r="X67" s="2"/>
      <c r="Y67" s="2"/>
      <c r="Z67" s="2"/>
    </row>
    <row r="68" spans="1:26" ht="15.75" customHeight="1" x14ac:dyDescent="0.25">
      <c r="B68" s="2"/>
      <c r="C68" s="2"/>
      <c r="D68" s="2"/>
      <c r="E68" s="2"/>
      <c r="F68" s="2"/>
      <c r="G68" s="2"/>
      <c r="H68" s="2"/>
      <c r="I68" s="2"/>
      <c r="J68" s="44"/>
      <c r="K68" s="2"/>
      <c r="L68" s="2"/>
      <c r="M68" s="2"/>
      <c r="N68" s="2"/>
      <c r="O68" s="2"/>
      <c r="P68" s="2"/>
      <c r="Q68" s="2"/>
      <c r="R68" s="2"/>
      <c r="S68" s="2"/>
      <c r="T68" s="2"/>
      <c r="U68" s="2"/>
      <c r="V68" s="2"/>
      <c r="W68" s="2"/>
      <c r="X68" s="2"/>
      <c r="Y68" s="2"/>
      <c r="Z68" s="2"/>
    </row>
    <row r="69" spans="1:26" ht="15.75" customHeight="1" x14ac:dyDescent="0.25">
      <c r="A69" s="45"/>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45"/>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70"/>
      <c r="B80" s="271"/>
      <c r="C80" s="271"/>
      <c r="D80" s="271"/>
      <c r="E80" s="271"/>
      <c r="F80" s="46"/>
      <c r="G80" s="2"/>
      <c r="H80" s="2"/>
      <c r="I80" s="2"/>
      <c r="J80" s="2"/>
      <c r="K80" s="2"/>
      <c r="L80" s="2"/>
      <c r="M80" s="2"/>
      <c r="N80" s="2"/>
      <c r="O80" s="2"/>
      <c r="P80" s="2"/>
      <c r="Q80" s="2"/>
      <c r="R80" s="2"/>
      <c r="S80" s="2"/>
      <c r="T80" s="2"/>
      <c r="U80" s="2"/>
      <c r="V80" s="2"/>
      <c r="W80" s="2"/>
      <c r="X80" s="2"/>
      <c r="Y80" s="2"/>
      <c r="Z80" s="2"/>
    </row>
    <row r="81" spans="1:26" ht="15.75" customHeight="1" x14ac:dyDescent="0.25">
      <c r="A81" s="43"/>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row r="968" spans="1:26" ht="15.75" customHeight="1" x14ac:dyDescent="0.25">
      <c r="A968" s="2"/>
      <c r="B968" s="2"/>
      <c r="C968" s="2"/>
      <c r="D968" s="2"/>
      <c r="E968" s="2"/>
      <c r="F968" s="2"/>
      <c r="G968" s="2"/>
      <c r="H968" s="2"/>
      <c r="I968" s="2"/>
      <c r="J968" s="2"/>
      <c r="K968" s="2"/>
      <c r="L968" s="2"/>
      <c r="M968" s="2"/>
      <c r="N968" s="2"/>
      <c r="O968" s="2"/>
      <c r="P968" s="2"/>
      <c r="Q968" s="2"/>
      <c r="R968" s="2"/>
      <c r="S968" s="2"/>
      <c r="T968" s="2"/>
      <c r="U968" s="2"/>
      <c r="V968" s="2"/>
      <c r="W968" s="2"/>
      <c r="X968" s="2"/>
      <c r="Y968" s="2"/>
      <c r="Z968" s="2"/>
    </row>
    <row r="969" spans="1:26" ht="15.75" customHeight="1" x14ac:dyDescent="0.25">
      <c r="A969" s="2"/>
      <c r="B969" s="2"/>
      <c r="C969" s="2"/>
      <c r="D969" s="2"/>
      <c r="E969" s="2"/>
      <c r="F969" s="2"/>
      <c r="G969" s="2"/>
      <c r="H969" s="2"/>
      <c r="I969" s="2"/>
      <c r="J969" s="2"/>
      <c r="K969" s="2"/>
      <c r="L969" s="2"/>
      <c r="M969" s="2"/>
      <c r="N969" s="2"/>
      <c r="O969" s="2"/>
      <c r="P969" s="2"/>
      <c r="Q969" s="2"/>
      <c r="R969" s="2"/>
      <c r="S969" s="2"/>
      <c r="T969" s="2"/>
      <c r="U969" s="2"/>
      <c r="V969" s="2"/>
      <c r="W969" s="2"/>
      <c r="X969" s="2"/>
      <c r="Y969" s="2"/>
      <c r="Z969" s="2"/>
    </row>
    <row r="970" spans="1:26" ht="15.75" customHeight="1" x14ac:dyDescent="0.25">
      <c r="A970" s="2"/>
      <c r="B970" s="2"/>
      <c r="C970" s="2"/>
      <c r="D970" s="2"/>
      <c r="E970" s="2"/>
      <c r="F970" s="2"/>
      <c r="G970" s="2"/>
      <c r="H970" s="2"/>
      <c r="I970" s="2"/>
      <c r="J970" s="2"/>
      <c r="K970" s="2"/>
      <c r="L970" s="2"/>
      <c r="M970" s="2"/>
      <c r="N970" s="2"/>
      <c r="O970" s="2"/>
      <c r="P970" s="2"/>
      <c r="Q970" s="2"/>
      <c r="R970" s="2"/>
      <c r="S970" s="2"/>
      <c r="T970" s="2"/>
      <c r="U970" s="2"/>
      <c r="V970" s="2"/>
      <c r="W970" s="2"/>
      <c r="X970" s="2"/>
      <c r="Y970" s="2"/>
      <c r="Z970" s="2"/>
    </row>
    <row r="971" spans="1:26" ht="15.75" customHeight="1" x14ac:dyDescent="0.25">
      <c r="A971" s="2"/>
      <c r="B971" s="2"/>
      <c r="C971" s="2"/>
      <c r="D971" s="2"/>
      <c r="E971" s="2"/>
      <c r="F971" s="2"/>
      <c r="G971" s="2"/>
      <c r="H971" s="2"/>
      <c r="I971" s="2"/>
      <c r="J971" s="2"/>
      <c r="K971" s="2"/>
      <c r="L971" s="2"/>
      <c r="M971" s="2"/>
      <c r="N971" s="2"/>
      <c r="O971" s="2"/>
      <c r="P971" s="2"/>
      <c r="Q971" s="2"/>
      <c r="R971" s="2"/>
      <c r="S971" s="2"/>
      <c r="T971" s="2"/>
      <c r="U971" s="2"/>
      <c r="V971" s="2"/>
      <c r="W971" s="2"/>
      <c r="X971" s="2"/>
      <c r="Y971" s="2"/>
      <c r="Z971" s="2"/>
    </row>
    <row r="972" spans="1:26" ht="15.75" customHeight="1" x14ac:dyDescent="0.25">
      <c r="A972" s="2"/>
      <c r="B972" s="2"/>
      <c r="C972" s="2"/>
      <c r="D972" s="2"/>
      <c r="E972" s="2"/>
      <c r="F972" s="2"/>
      <c r="G972" s="2"/>
      <c r="H972" s="2"/>
      <c r="I972" s="2"/>
      <c r="J972" s="2"/>
      <c r="K972" s="2"/>
      <c r="L972" s="2"/>
      <c r="M972" s="2"/>
      <c r="N972" s="2"/>
      <c r="O972" s="2"/>
      <c r="P972" s="2"/>
      <c r="Q972" s="2"/>
      <c r="R972" s="2"/>
      <c r="S972" s="2"/>
      <c r="T972" s="2"/>
      <c r="U972" s="2"/>
      <c r="V972" s="2"/>
      <c r="W972" s="2"/>
      <c r="X972" s="2"/>
      <c r="Y972" s="2"/>
      <c r="Z972" s="2"/>
    </row>
    <row r="973" spans="1:26" ht="15.75" customHeight="1" x14ac:dyDescent="0.25">
      <c r="A973" s="2"/>
      <c r="B973" s="2"/>
      <c r="C973" s="2"/>
      <c r="D973" s="2"/>
      <c r="E973" s="2"/>
      <c r="F973" s="2"/>
      <c r="G973" s="2"/>
      <c r="H973" s="2"/>
      <c r="I973" s="2"/>
      <c r="J973" s="2"/>
      <c r="K973" s="2"/>
      <c r="L973" s="2"/>
      <c r="M973" s="2"/>
      <c r="N973" s="2"/>
      <c r="O973" s="2"/>
      <c r="P973" s="2"/>
      <c r="Q973" s="2"/>
      <c r="R973" s="2"/>
      <c r="S973" s="2"/>
      <c r="T973" s="2"/>
      <c r="U973" s="2"/>
      <c r="V973" s="2"/>
      <c r="W973" s="2"/>
      <c r="X973" s="2"/>
      <c r="Y973" s="2"/>
      <c r="Z973" s="2"/>
    </row>
    <row r="974" spans="1:26" ht="15.75" customHeight="1" x14ac:dyDescent="0.25">
      <c r="A974" s="2"/>
      <c r="B974" s="2"/>
      <c r="C974" s="2"/>
      <c r="D974" s="2"/>
      <c r="E974" s="2"/>
      <c r="F974" s="2"/>
      <c r="G974" s="2"/>
      <c r="H974" s="2"/>
      <c r="I974" s="2"/>
      <c r="J974" s="2"/>
      <c r="K974" s="2"/>
      <c r="L974" s="2"/>
      <c r="M974" s="2"/>
      <c r="N974" s="2"/>
      <c r="O974" s="2"/>
      <c r="P974" s="2"/>
      <c r="Q974" s="2"/>
      <c r="R974" s="2"/>
      <c r="S974" s="2"/>
      <c r="T974" s="2"/>
      <c r="U974" s="2"/>
      <c r="V974" s="2"/>
      <c r="W974" s="2"/>
      <c r="X974" s="2"/>
      <c r="Y974" s="2"/>
      <c r="Z974" s="2"/>
    </row>
    <row r="975" spans="1:26" ht="15.75" customHeight="1" x14ac:dyDescent="0.25">
      <c r="A975" s="2"/>
      <c r="B975" s="2"/>
      <c r="C975" s="2"/>
      <c r="D975" s="2"/>
      <c r="E975" s="2"/>
      <c r="F975" s="2"/>
      <c r="G975" s="2"/>
      <c r="H975" s="2"/>
      <c r="I975" s="2"/>
      <c r="J975" s="2"/>
      <c r="K975" s="2"/>
      <c r="L975" s="2"/>
      <c r="M975" s="2"/>
      <c r="N975" s="2"/>
      <c r="O975" s="2"/>
      <c r="P975" s="2"/>
      <c r="Q975" s="2"/>
      <c r="R975" s="2"/>
      <c r="S975" s="2"/>
      <c r="T975" s="2"/>
      <c r="U975" s="2"/>
      <c r="V975" s="2"/>
      <c r="W975" s="2"/>
      <c r="X975" s="2"/>
      <c r="Y975" s="2"/>
      <c r="Z975" s="2"/>
    </row>
    <row r="976" spans="1:26" ht="15.75" customHeight="1" x14ac:dyDescent="0.25">
      <c r="A976" s="2"/>
      <c r="B976" s="2"/>
      <c r="C976" s="2"/>
      <c r="D976" s="2"/>
      <c r="E976" s="2"/>
      <c r="F976" s="2"/>
      <c r="G976" s="2"/>
      <c r="H976" s="2"/>
      <c r="I976" s="2"/>
      <c r="J976" s="2"/>
      <c r="K976" s="2"/>
      <c r="L976" s="2"/>
      <c r="M976" s="2"/>
      <c r="N976" s="2"/>
      <c r="O976" s="2"/>
      <c r="P976" s="2"/>
      <c r="Q976" s="2"/>
      <c r="R976" s="2"/>
      <c r="S976" s="2"/>
      <c r="T976" s="2"/>
      <c r="U976" s="2"/>
      <c r="V976" s="2"/>
      <c r="W976" s="2"/>
      <c r="X976" s="2"/>
      <c r="Y976" s="2"/>
      <c r="Z976" s="2"/>
    </row>
    <row r="977" spans="1:26" ht="15.75" customHeight="1" x14ac:dyDescent="0.25">
      <c r="A977" s="2"/>
      <c r="B977" s="2"/>
      <c r="C977" s="2"/>
      <c r="D977" s="2"/>
      <c r="E977" s="2"/>
      <c r="F977" s="2"/>
      <c r="G977" s="2"/>
      <c r="H977" s="2"/>
      <c r="I977" s="2"/>
      <c r="J977" s="2"/>
      <c r="K977" s="2"/>
      <c r="L977" s="2"/>
      <c r="M977" s="2"/>
      <c r="N977" s="2"/>
      <c r="O977" s="2"/>
      <c r="P977" s="2"/>
      <c r="Q977" s="2"/>
      <c r="R977" s="2"/>
      <c r="S977" s="2"/>
      <c r="T977" s="2"/>
      <c r="U977" s="2"/>
      <c r="V977" s="2"/>
      <c r="W977" s="2"/>
      <c r="X977" s="2"/>
      <c r="Y977" s="2"/>
      <c r="Z977" s="2"/>
    </row>
    <row r="978" spans="1:26" ht="15.75" customHeight="1" x14ac:dyDescent="0.25">
      <c r="A978" s="2"/>
      <c r="B978" s="2"/>
      <c r="C978" s="2"/>
      <c r="D978" s="2"/>
      <c r="E978" s="2"/>
      <c r="F978" s="2"/>
      <c r="G978" s="2"/>
      <c r="H978" s="2"/>
      <c r="I978" s="2"/>
      <c r="J978" s="2"/>
      <c r="K978" s="2"/>
      <c r="L978" s="2"/>
      <c r="M978" s="2"/>
      <c r="N978" s="2"/>
      <c r="O978" s="2"/>
      <c r="P978" s="2"/>
      <c r="Q978" s="2"/>
      <c r="R978" s="2"/>
      <c r="S978" s="2"/>
      <c r="T978" s="2"/>
      <c r="U978" s="2"/>
      <c r="V978" s="2"/>
      <c r="W978" s="2"/>
      <c r="X978" s="2"/>
      <c r="Y978" s="2"/>
      <c r="Z978" s="2"/>
    </row>
    <row r="979" spans="1:26" ht="15.75" customHeight="1" x14ac:dyDescent="0.25">
      <c r="A979" s="2"/>
      <c r="B979" s="2"/>
      <c r="C979" s="2"/>
      <c r="D979" s="2"/>
      <c r="E979" s="2"/>
      <c r="F979" s="2"/>
      <c r="G979" s="2"/>
      <c r="H979" s="2"/>
      <c r="I979" s="2"/>
      <c r="J979" s="2"/>
      <c r="K979" s="2"/>
      <c r="L979" s="2"/>
      <c r="M979" s="2"/>
      <c r="N979" s="2"/>
      <c r="O979" s="2"/>
      <c r="P979" s="2"/>
      <c r="Q979" s="2"/>
      <c r="R979" s="2"/>
      <c r="S979" s="2"/>
      <c r="T979" s="2"/>
      <c r="U979" s="2"/>
      <c r="V979" s="2"/>
      <c r="W979" s="2"/>
      <c r="X979" s="2"/>
      <c r="Y979" s="2"/>
      <c r="Z979" s="2"/>
    </row>
    <row r="980" spans="1:26" ht="15.75" customHeight="1" x14ac:dyDescent="0.25">
      <c r="A980" s="2"/>
      <c r="B980" s="2"/>
      <c r="C980" s="2"/>
      <c r="D980" s="2"/>
      <c r="E980" s="2"/>
      <c r="F980" s="2"/>
      <c r="G980" s="2"/>
      <c r="H980" s="2"/>
      <c r="I980" s="2"/>
      <c r="J980" s="2"/>
      <c r="K980" s="2"/>
      <c r="L980" s="2"/>
      <c r="M980" s="2"/>
      <c r="N980" s="2"/>
      <c r="O980" s="2"/>
      <c r="P980" s="2"/>
      <c r="Q980" s="2"/>
      <c r="R980" s="2"/>
      <c r="S980" s="2"/>
      <c r="T980" s="2"/>
      <c r="U980" s="2"/>
      <c r="V980" s="2"/>
      <c r="W980" s="2"/>
      <c r="X980" s="2"/>
      <c r="Y980" s="2"/>
      <c r="Z980" s="2"/>
    </row>
    <row r="981" spans="1:26" ht="15.75" customHeight="1" x14ac:dyDescent="0.25">
      <c r="A981" s="2"/>
      <c r="B981" s="2"/>
      <c r="C981" s="2"/>
      <c r="D981" s="2"/>
      <c r="E981" s="2"/>
      <c r="F981" s="2"/>
      <c r="G981" s="2"/>
      <c r="H981" s="2"/>
      <c r="I981" s="2"/>
      <c r="J981" s="2"/>
      <c r="K981" s="2"/>
      <c r="L981" s="2"/>
      <c r="M981" s="2"/>
      <c r="N981" s="2"/>
      <c r="O981" s="2"/>
      <c r="P981" s="2"/>
      <c r="Q981" s="2"/>
      <c r="R981" s="2"/>
      <c r="S981" s="2"/>
      <c r="T981" s="2"/>
      <c r="U981" s="2"/>
      <c r="V981" s="2"/>
      <c r="W981" s="2"/>
      <c r="X981" s="2"/>
      <c r="Y981" s="2"/>
      <c r="Z981" s="2"/>
    </row>
    <row r="982" spans="1:26" ht="15.75" customHeight="1" x14ac:dyDescent="0.25">
      <c r="A982" s="2"/>
      <c r="B982" s="2"/>
      <c r="C982" s="2"/>
      <c r="D982" s="2"/>
      <c r="E982" s="2"/>
      <c r="F982" s="2"/>
      <c r="G982" s="2"/>
      <c r="H982" s="2"/>
      <c r="I982" s="2"/>
      <c r="J982" s="2"/>
      <c r="K982" s="2"/>
      <c r="L982" s="2"/>
      <c r="M982" s="2"/>
      <c r="N982" s="2"/>
      <c r="O982" s="2"/>
      <c r="P982" s="2"/>
      <c r="Q982" s="2"/>
      <c r="R982" s="2"/>
      <c r="S982" s="2"/>
      <c r="T982" s="2"/>
      <c r="U982" s="2"/>
      <c r="V982" s="2"/>
      <c r="W982" s="2"/>
      <c r="X982" s="2"/>
      <c r="Y982" s="2"/>
      <c r="Z982" s="2"/>
    </row>
    <row r="983" spans="1:26" ht="15.75" customHeight="1" x14ac:dyDescent="0.25">
      <c r="A983" s="2"/>
      <c r="B983" s="2"/>
      <c r="C983" s="2"/>
      <c r="D983" s="2"/>
      <c r="E983" s="2"/>
      <c r="F983" s="2"/>
      <c r="G983" s="2"/>
      <c r="H983" s="2"/>
      <c r="I983" s="2"/>
      <c r="J983" s="2"/>
      <c r="K983" s="2"/>
      <c r="L983" s="2"/>
      <c r="M983" s="2"/>
      <c r="N983" s="2"/>
      <c r="O983" s="2"/>
      <c r="P983" s="2"/>
      <c r="Q983" s="2"/>
      <c r="R983" s="2"/>
      <c r="S983" s="2"/>
      <c r="T983" s="2"/>
      <c r="U983" s="2"/>
      <c r="V983" s="2"/>
      <c r="W983" s="2"/>
      <c r="X983" s="2"/>
      <c r="Y983" s="2"/>
      <c r="Z983" s="2"/>
    </row>
    <row r="984" spans="1:26" ht="15.75" customHeight="1" x14ac:dyDescent="0.25">
      <c r="A984" s="2"/>
      <c r="B984" s="2"/>
      <c r="C984" s="2"/>
      <c r="D984" s="2"/>
      <c r="E984" s="2"/>
      <c r="F984" s="2"/>
      <c r="G984" s="2"/>
      <c r="H984" s="2"/>
      <c r="I984" s="2"/>
      <c r="J984" s="2"/>
      <c r="K984" s="2"/>
      <c r="L984" s="2"/>
      <c r="M984" s="2"/>
      <c r="N984" s="2"/>
      <c r="O984" s="2"/>
      <c r="P984" s="2"/>
      <c r="Q984" s="2"/>
      <c r="R984" s="2"/>
      <c r="S984" s="2"/>
      <c r="T984" s="2"/>
      <c r="U984" s="2"/>
      <c r="V984" s="2"/>
      <c r="W984" s="2"/>
      <c r="X984" s="2"/>
      <c r="Y984" s="2"/>
      <c r="Z984" s="2"/>
    </row>
    <row r="985" spans="1:26" ht="15.75" customHeight="1" x14ac:dyDescent="0.25">
      <c r="A985" s="2"/>
      <c r="B985" s="2"/>
      <c r="C985" s="2"/>
      <c r="D985" s="2"/>
      <c r="E985" s="2"/>
      <c r="F985" s="2"/>
      <c r="G985" s="2"/>
      <c r="H985" s="2"/>
      <c r="I985" s="2"/>
      <c r="J985" s="2"/>
      <c r="K985" s="2"/>
      <c r="L985" s="2"/>
      <c r="M985" s="2"/>
      <c r="N985" s="2"/>
      <c r="O985" s="2"/>
      <c r="P985" s="2"/>
      <c r="Q985" s="2"/>
      <c r="R985" s="2"/>
      <c r="S985" s="2"/>
      <c r="T985" s="2"/>
      <c r="U985" s="2"/>
      <c r="V985" s="2"/>
      <c r="W985" s="2"/>
      <c r="X985" s="2"/>
      <c r="Y985" s="2"/>
      <c r="Z985" s="2"/>
    </row>
    <row r="986" spans="1:26" ht="15.75" customHeight="1" x14ac:dyDescent="0.25">
      <c r="A986" s="2"/>
      <c r="B986" s="2"/>
      <c r="C986" s="2"/>
      <c r="D986" s="2"/>
      <c r="E986" s="2"/>
      <c r="F986" s="2"/>
      <c r="G986" s="2"/>
      <c r="H986" s="2"/>
      <c r="I986" s="2"/>
      <c r="J986" s="2"/>
      <c r="K986" s="2"/>
      <c r="L986" s="2"/>
      <c r="M986" s="2"/>
      <c r="N986" s="2"/>
      <c r="O986" s="2"/>
      <c r="P986" s="2"/>
      <c r="Q986" s="2"/>
      <c r="R986" s="2"/>
      <c r="S986" s="2"/>
      <c r="T986" s="2"/>
      <c r="U986" s="2"/>
      <c r="V986" s="2"/>
      <c r="W986" s="2"/>
      <c r="X986" s="2"/>
      <c r="Y986" s="2"/>
      <c r="Z986" s="2"/>
    </row>
    <row r="987" spans="1:26" ht="15.75" customHeight="1" x14ac:dyDescent="0.25">
      <c r="A987" s="2"/>
      <c r="B987" s="2"/>
      <c r="C987" s="2"/>
      <c r="D987" s="2"/>
      <c r="E987" s="2"/>
      <c r="F987" s="2"/>
      <c r="G987" s="2"/>
      <c r="H987" s="2"/>
      <c r="I987" s="2"/>
      <c r="J987" s="2"/>
      <c r="K987" s="2"/>
      <c r="L987" s="2"/>
      <c r="M987" s="2"/>
      <c r="N987" s="2"/>
      <c r="O987" s="2"/>
      <c r="P987" s="2"/>
      <c r="Q987" s="2"/>
      <c r="R987" s="2"/>
      <c r="S987" s="2"/>
      <c r="T987" s="2"/>
      <c r="U987" s="2"/>
      <c r="V987" s="2"/>
      <c r="W987" s="2"/>
      <c r="X987" s="2"/>
      <c r="Y987" s="2"/>
      <c r="Z987" s="2"/>
    </row>
    <row r="988" spans="1:26" ht="15.75" customHeight="1" x14ac:dyDescent="0.25">
      <c r="A988" s="2"/>
      <c r="B988" s="2"/>
      <c r="C988" s="2"/>
      <c r="D988" s="2"/>
      <c r="E988" s="2"/>
      <c r="F988" s="2"/>
      <c r="G988" s="2"/>
      <c r="H988" s="2"/>
      <c r="I988" s="2"/>
      <c r="J988" s="2"/>
      <c r="K988" s="2"/>
      <c r="L988" s="2"/>
      <c r="M988" s="2"/>
      <c r="N988" s="2"/>
      <c r="O988" s="2"/>
      <c r="P988" s="2"/>
      <c r="Q988" s="2"/>
      <c r="R988" s="2"/>
      <c r="S988" s="2"/>
      <c r="T988" s="2"/>
      <c r="U988" s="2"/>
      <c r="V988" s="2"/>
      <c r="W988" s="2"/>
      <c r="X988" s="2"/>
      <c r="Y988" s="2"/>
      <c r="Z988" s="2"/>
    </row>
    <row r="989" spans="1:26" ht="15.75" customHeight="1" x14ac:dyDescent="0.25">
      <c r="A989" s="2"/>
      <c r="B989" s="2"/>
      <c r="C989" s="2"/>
      <c r="D989" s="2"/>
      <c r="E989" s="2"/>
      <c r="F989" s="2"/>
      <c r="G989" s="2"/>
      <c r="H989" s="2"/>
      <c r="I989" s="2"/>
      <c r="J989" s="2"/>
      <c r="K989" s="2"/>
      <c r="L989" s="2"/>
      <c r="M989" s="2"/>
      <c r="N989" s="2"/>
      <c r="O989" s="2"/>
      <c r="P989" s="2"/>
      <c r="Q989" s="2"/>
      <c r="R989" s="2"/>
      <c r="S989" s="2"/>
      <c r="T989" s="2"/>
      <c r="U989" s="2"/>
      <c r="V989" s="2"/>
      <c r="W989" s="2"/>
      <c r="X989" s="2"/>
      <c r="Y989" s="2"/>
      <c r="Z989" s="2"/>
    </row>
    <row r="990" spans="1:26" ht="15.75" customHeight="1" x14ac:dyDescent="0.25">
      <c r="A990" s="2"/>
      <c r="B990" s="2"/>
      <c r="C990" s="2"/>
      <c r="D990" s="2"/>
      <c r="E990" s="2"/>
      <c r="F990" s="2"/>
      <c r="G990" s="2"/>
      <c r="H990" s="2"/>
      <c r="I990" s="2"/>
      <c r="J990" s="2"/>
      <c r="K990" s="2"/>
      <c r="L990" s="2"/>
      <c r="M990" s="2"/>
      <c r="N990" s="2"/>
      <c r="O990" s="2"/>
      <c r="P990" s="2"/>
      <c r="Q990" s="2"/>
      <c r="R990" s="2"/>
      <c r="S990" s="2"/>
      <c r="T990" s="2"/>
      <c r="U990" s="2"/>
      <c r="V990" s="2"/>
      <c r="W990" s="2"/>
      <c r="X990" s="2"/>
      <c r="Y990" s="2"/>
      <c r="Z990" s="2"/>
    </row>
    <row r="991" spans="1:26" ht="15.75" customHeight="1" x14ac:dyDescent="0.25">
      <c r="A991" s="2"/>
      <c r="B991" s="2"/>
      <c r="C991" s="2"/>
      <c r="D991" s="2"/>
      <c r="E991" s="2"/>
      <c r="F991" s="2"/>
      <c r="G991" s="2"/>
      <c r="H991" s="2"/>
      <c r="I991" s="2"/>
      <c r="J991" s="2"/>
      <c r="K991" s="2"/>
      <c r="L991" s="2"/>
      <c r="M991" s="2"/>
      <c r="N991" s="2"/>
      <c r="O991" s="2"/>
      <c r="P991" s="2"/>
      <c r="Q991" s="2"/>
      <c r="R991" s="2"/>
      <c r="S991" s="2"/>
      <c r="T991" s="2"/>
      <c r="U991" s="2"/>
      <c r="V991" s="2"/>
      <c r="W991" s="2"/>
      <c r="X991" s="2"/>
      <c r="Y991" s="2"/>
      <c r="Z991" s="2"/>
    </row>
    <row r="992" spans="1:26" ht="15.75" customHeight="1" x14ac:dyDescent="0.25">
      <c r="A992" s="2"/>
      <c r="B992" s="2"/>
      <c r="C992" s="2"/>
      <c r="D992" s="2"/>
      <c r="E992" s="2"/>
      <c r="F992" s="2"/>
      <c r="G992" s="2"/>
      <c r="H992" s="2"/>
      <c r="I992" s="2"/>
      <c r="J992" s="2"/>
      <c r="K992" s="2"/>
      <c r="L992" s="2"/>
      <c r="M992" s="2"/>
      <c r="N992" s="2"/>
      <c r="O992" s="2"/>
      <c r="P992" s="2"/>
      <c r="Q992" s="2"/>
      <c r="R992" s="2"/>
      <c r="S992" s="2"/>
      <c r="T992" s="2"/>
      <c r="U992" s="2"/>
      <c r="V992" s="2"/>
      <c r="W992" s="2"/>
      <c r="X992" s="2"/>
      <c r="Y992" s="2"/>
      <c r="Z992" s="2"/>
    </row>
    <row r="993" spans="1:26" ht="15.75" customHeight="1" x14ac:dyDescent="0.25">
      <c r="A993" s="2"/>
      <c r="B993" s="2"/>
      <c r="C993" s="2"/>
      <c r="D993" s="2"/>
      <c r="E993" s="2"/>
      <c r="F993" s="2"/>
      <c r="G993" s="2"/>
      <c r="H993" s="2"/>
      <c r="I993" s="2"/>
      <c r="J993" s="2"/>
      <c r="K993" s="2"/>
      <c r="L993" s="2"/>
      <c r="M993" s="2"/>
      <c r="N993" s="2"/>
      <c r="O993" s="2"/>
      <c r="P993" s="2"/>
      <c r="Q993" s="2"/>
      <c r="R993" s="2"/>
      <c r="S993" s="2"/>
      <c r="T993" s="2"/>
      <c r="U993" s="2"/>
      <c r="V993" s="2"/>
      <c r="W993" s="2"/>
      <c r="X993" s="2"/>
      <c r="Y993" s="2"/>
      <c r="Z993" s="2"/>
    </row>
    <row r="994" spans="1:26" ht="15.75" customHeight="1" x14ac:dyDescent="0.25">
      <c r="A994" s="2"/>
      <c r="B994" s="2"/>
      <c r="C994" s="2"/>
      <c r="D994" s="2"/>
      <c r="E994" s="2"/>
      <c r="F994" s="2"/>
      <c r="G994" s="2"/>
      <c r="H994" s="2"/>
      <c r="I994" s="2"/>
      <c r="J994" s="2"/>
      <c r="K994" s="2"/>
      <c r="L994" s="2"/>
      <c r="M994" s="2"/>
      <c r="N994" s="2"/>
      <c r="O994" s="2"/>
      <c r="P994" s="2"/>
      <c r="Q994" s="2"/>
      <c r="R994" s="2"/>
      <c r="S994" s="2"/>
      <c r="T994" s="2"/>
      <c r="U994" s="2"/>
      <c r="V994" s="2"/>
      <c r="W994" s="2"/>
      <c r="X994" s="2"/>
      <c r="Y994" s="2"/>
      <c r="Z994" s="2"/>
    </row>
    <row r="995" spans="1:26" ht="15.75" customHeight="1" x14ac:dyDescent="0.25">
      <c r="A995" s="2"/>
      <c r="B995" s="2"/>
      <c r="C995" s="2"/>
      <c r="D995" s="2"/>
      <c r="E995" s="2"/>
      <c r="F995" s="2"/>
      <c r="G995" s="2"/>
      <c r="H995" s="2"/>
      <c r="I995" s="2"/>
      <c r="J995" s="2"/>
      <c r="K995" s="2"/>
      <c r="L995" s="2"/>
      <c r="M995" s="2"/>
      <c r="N995" s="2"/>
      <c r="O995" s="2"/>
      <c r="P995" s="2"/>
      <c r="Q995" s="2"/>
      <c r="R995" s="2"/>
      <c r="S995" s="2"/>
      <c r="T995" s="2"/>
      <c r="U995" s="2"/>
      <c r="V995" s="2"/>
      <c r="W995" s="2"/>
      <c r="X995" s="2"/>
      <c r="Y995" s="2"/>
      <c r="Z995" s="2"/>
    </row>
    <row r="996" spans="1:26" ht="15.75" customHeight="1" x14ac:dyDescent="0.25">
      <c r="A996" s="2"/>
      <c r="B996" s="2"/>
      <c r="C996" s="2"/>
      <c r="D996" s="2"/>
      <c r="E996" s="2"/>
      <c r="F996" s="2"/>
      <c r="G996" s="2"/>
      <c r="H996" s="2"/>
      <c r="I996" s="2"/>
      <c r="J996" s="2"/>
      <c r="K996" s="2"/>
      <c r="L996" s="2"/>
      <c r="M996" s="2"/>
      <c r="N996" s="2"/>
      <c r="O996" s="2"/>
      <c r="P996" s="2"/>
      <c r="Q996" s="2"/>
      <c r="R996" s="2"/>
      <c r="S996" s="2"/>
      <c r="T996" s="2"/>
      <c r="U996" s="2"/>
      <c r="V996" s="2"/>
      <c r="W996" s="2"/>
      <c r="X996" s="2"/>
      <c r="Y996" s="2"/>
      <c r="Z996" s="2"/>
    </row>
    <row r="997" spans="1:26" ht="15.75" customHeight="1" x14ac:dyDescent="0.25">
      <c r="A997" s="2"/>
      <c r="B997" s="2"/>
      <c r="C997" s="2"/>
      <c r="D997" s="2"/>
      <c r="E997" s="2"/>
      <c r="F997" s="2"/>
      <c r="G997" s="2"/>
      <c r="H997" s="2"/>
      <c r="I997" s="2"/>
      <c r="J997" s="2"/>
      <c r="K997" s="2"/>
      <c r="L997" s="2"/>
      <c r="M997" s="2"/>
      <c r="N997" s="2"/>
      <c r="O997" s="2"/>
      <c r="P997" s="2"/>
      <c r="Q997" s="2"/>
      <c r="R997" s="2"/>
      <c r="S997" s="2"/>
      <c r="T997" s="2"/>
      <c r="U997" s="2"/>
      <c r="V997" s="2"/>
      <c r="W997" s="2"/>
      <c r="X997" s="2"/>
      <c r="Y997" s="2"/>
      <c r="Z997" s="2"/>
    </row>
    <row r="998" spans="1:26" ht="15.75" customHeight="1" x14ac:dyDescent="0.25">
      <c r="A998" s="2"/>
      <c r="B998" s="2"/>
      <c r="C998" s="2"/>
      <c r="D998" s="2"/>
      <c r="E998" s="2"/>
      <c r="F998" s="2"/>
      <c r="G998" s="2"/>
      <c r="H998" s="2"/>
      <c r="I998" s="2"/>
      <c r="J998" s="2"/>
      <c r="K998" s="2"/>
      <c r="L998" s="2"/>
      <c r="M998" s="2"/>
      <c r="N998" s="2"/>
      <c r="O998" s="2"/>
      <c r="P998" s="2"/>
      <c r="Q998" s="2"/>
      <c r="R998" s="2"/>
      <c r="S998" s="2"/>
      <c r="T998" s="2"/>
      <c r="U998" s="2"/>
      <c r="V998" s="2"/>
      <c r="W998" s="2"/>
      <c r="X998" s="2"/>
      <c r="Y998" s="2"/>
      <c r="Z998" s="2"/>
    </row>
    <row r="999" spans="1:26" ht="15.75" customHeight="1" x14ac:dyDescent="0.25">
      <c r="A999" s="2"/>
      <c r="B999" s="2"/>
      <c r="C999" s="2"/>
      <c r="D999" s="2"/>
      <c r="E999" s="2"/>
      <c r="F999" s="2"/>
      <c r="G999" s="2"/>
      <c r="H999" s="2"/>
      <c r="I999" s="2"/>
      <c r="J999" s="2"/>
      <c r="K999" s="2"/>
      <c r="L999" s="2"/>
      <c r="M999" s="2"/>
      <c r="N999" s="2"/>
      <c r="O999" s="2"/>
      <c r="P999" s="2"/>
      <c r="Q999" s="2"/>
      <c r="R999" s="2"/>
      <c r="S999" s="2"/>
      <c r="T999" s="2"/>
      <c r="U999" s="2"/>
      <c r="V999" s="2"/>
      <c r="W999" s="2"/>
      <c r="X999" s="2"/>
      <c r="Y999" s="2"/>
      <c r="Z999" s="2"/>
    </row>
    <row r="1000" spans="1:26" ht="15.75" customHeight="1" x14ac:dyDescent="0.25">
      <c r="A1000" s="2"/>
      <c r="B1000" s="2"/>
      <c r="C1000" s="2"/>
      <c r="D1000" s="2"/>
      <c r="E1000" s="2"/>
      <c r="F1000" s="2"/>
      <c r="G1000" s="2"/>
      <c r="H1000" s="2"/>
      <c r="I1000" s="2"/>
      <c r="J1000" s="2"/>
      <c r="K1000" s="2"/>
      <c r="L1000" s="2"/>
      <c r="M1000" s="2"/>
      <c r="N1000" s="2"/>
      <c r="O1000" s="2"/>
      <c r="P1000" s="2"/>
      <c r="Q1000" s="2"/>
      <c r="R1000" s="2"/>
      <c r="S1000" s="2"/>
      <c r="T1000" s="2"/>
      <c r="U1000" s="2"/>
      <c r="V1000" s="2"/>
      <c r="W1000" s="2"/>
      <c r="X1000" s="2"/>
      <c r="Y1000" s="2"/>
      <c r="Z1000" s="2"/>
    </row>
  </sheetData>
  <mergeCells count="31">
    <mergeCell ref="A39:F39"/>
    <mergeCell ref="D60:I60"/>
    <mergeCell ref="D61:I61"/>
    <mergeCell ref="A80:E80"/>
    <mergeCell ref="A53:I53"/>
    <mergeCell ref="D54:I54"/>
    <mergeCell ref="D55:I55"/>
    <mergeCell ref="D56:I56"/>
    <mergeCell ref="D57:I57"/>
    <mergeCell ref="D58:I58"/>
    <mergeCell ref="D59:I59"/>
    <mergeCell ref="D32:F32"/>
    <mergeCell ref="D33:F33"/>
    <mergeCell ref="D34:F34"/>
    <mergeCell ref="D35:F35"/>
    <mergeCell ref="D36:F36"/>
    <mergeCell ref="D27:F27"/>
    <mergeCell ref="D28:F28"/>
    <mergeCell ref="D29:F29"/>
    <mergeCell ref="D30:F30"/>
    <mergeCell ref="D31:F31"/>
    <mergeCell ref="A18:F18"/>
    <mergeCell ref="A23:F23"/>
    <mergeCell ref="D24:F24"/>
    <mergeCell ref="D25:F25"/>
    <mergeCell ref="D26:F26"/>
    <mergeCell ref="A1:F1"/>
    <mergeCell ref="A4:A5"/>
    <mergeCell ref="B4:B5"/>
    <mergeCell ref="E4:E5"/>
    <mergeCell ref="F4:F5"/>
  </mergeCells>
  <hyperlinks>
    <hyperlink ref="I41" r:id="rId1" xr:uid="{00000000-0004-0000-0000-00000C000000}"/>
    <hyperlink ref="J41" r:id="rId2" xr:uid="{00000000-0004-0000-0000-00000D000000}"/>
    <hyperlink ref="H42" r:id="rId3" xr:uid="{00000000-0004-0000-0000-00000E000000}"/>
    <hyperlink ref="I42" r:id="rId4" xr:uid="{00000000-0004-0000-0000-00000F000000}"/>
    <hyperlink ref="J42" r:id="rId5" xr:uid="{00000000-0004-0000-0000-000010000000}"/>
    <hyperlink ref="H43" r:id="rId6" xr:uid="{00000000-0004-0000-0000-000011000000}"/>
    <hyperlink ref="I43" r:id="rId7" xr:uid="{00000000-0004-0000-0000-000012000000}"/>
    <hyperlink ref="J43" r:id="rId8" xr:uid="{00000000-0004-0000-0000-000013000000}"/>
    <hyperlink ref="H44" r:id="rId9" xr:uid="{00000000-0004-0000-0000-000014000000}"/>
    <hyperlink ref="I44" r:id="rId10" xr:uid="{00000000-0004-0000-0000-000015000000}"/>
    <hyperlink ref="J44" r:id="rId11" xr:uid="{00000000-0004-0000-0000-000016000000}"/>
    <hyperlink ref="H45" r:id="rId12" xr:uid="{00000000-0004-0000-0000-000017000000}"/>
    <hyperlink ref="I45" r:id="rId13" xr:uid="{00000000-0004-0000-0000-000018000000}"/>
    <hyperlink ref="J45" r:id="rId14" xr:uid="{00000000-0004-0000-0000-000019000000}"/>
    <hyperlink ref="H46" r:id="rId15" xr:uid="{00000000-0004-0000-0000-00001A000000}"/>
    <hyperlink ref="I46" r:id="rId16" xr:uid="{00000000-0004-0000-0000-00001B000000}"/>
    <hyperlink ref="J46" r:id="rId17" xr:uid="{00000000-0004-0000-0000-00001C000000}"/>
    <hyperlink ref="H47" r:id="rId18" xr:uid="{00000000-0004-0000-0000-00001D000000}"/>
    <hyperlink ref="I47" r:id="rId19" xr:uid="{00000000-0004-0000-0000-00001E000000}"/>
    <hyperlink ref="J47" r:id="rId20" xr:uid="{00000000-0004-0000-0000-00001F000000}"/>
    <hyperlink ref="H48" r:id="rId21" xr:uid="{00000000-0004-0000-0000-000020000000}"/>
    <hyperlink ref="I48" r:id="rId22" xr:uid="{00000000-0004-0000-0000-000021000000}"/>
    <hyperlink ref="J48" r:id="rId23" xr:uid="{00000000-0004-0000-0000-000022000000}"/>
    <hyperlink ref="H49" r:id="rId24" xr:uid="{00000000-0004-0000-0000-000023000000}"/>
    <hyperlink ref="I49" r:id="rId25" xr:uid="{00000000-0004-0000-0000-000024000000}"/>
    <hyperlink ref="J49" r:id="rId26" xr:uid="{00000000-0004-0000-0000-000025000000}"/>
    <hyperlink ref="H50" r:id="rId27" xr:uid="{00000000-0004-0000-0000-000026000000}"/>
    <hyperlink ref="I50" r:id="rId28" xr:uid="{00000000-0004-0000-0000-000027000000}"/>
  </hyperlinks>
  <pageMargins left="0.7" right="0.7" top="0.75" bottom="0.75" header="0" footer="0"/>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00"/>
  <sheetViews>
    <sheetView workbookViewId="0"/>
  </sheetViews>
  <sheetFormatPr defaultColWidth="12.6328125" defaultRowHeight="15" customHeight="1" x14ac:dyDescent="0.25"/>
  <cols>
    <col min="1" max="1" width="255.6328125" customWidth="1"/>
    <col min="2" max="26" width="8.6328125" customWidth="1"/>
  </cols>
  <sheetData>
    <row r="1" spans="1:1" ht="12" customHeight="1" x14ac:dyDescent="0.3">
      <c r="A1" s="47" t="s">
        <v>175</v>
      </c>
    </row>
    <row r="2" spans="1:1" ht="12" customHeight="1" x14ac:dyDescent="0.25"/>
    <row r="3" spans="1:1" ht="12" customHeight="1" x14ac:dyDescent="0.25"/>
    <row r="4" spans="1:1" ht="12" customHeight="1" x14ac:dyDescent="0.25"/>
    <row r="5" spans="1:1" ht="12" customHeight="1" x14ac:dyDescent="0.25"/>
    <row r="6" spans="1:1" ht="12" customHeight="1" x14ac:dyDescent="0.25"/>
    <row r="7" spans="1:1" ht="12" customHeight="1" x14ac:dyDescent="0.25"/>
    <row r="8" spans="1:1" ht="12" customHeight="1" x14ac:dyDescent="0.25"/>
    <row r="9" spans="1:1" ht="12" customHeight="1" x14ac:dyDescent="0.25"/>
    <row r="10" spans="1:1" ht="12" customHeight="1" x14ac:dyDescent="0.25"/>
    <row r="11" spans="1:1" ht="12" customHeight="1" x14ac:dyDescent="0.25"/>
    <row r="12" spans="1:1" ht="12" customHeight="1" x14ac:dyDescent="0.25"/>
    <row r="13" spans="1:1" ht="12" customHeight="1" x14ac:dyDescent="0.25"/>
    <row r="14" spans="1:1" ht="12" customHeight="1" x14ac:dyDescent="0.25"/>
    <row r="15" spans="1:1" ht="12" customHeight="1" x14ac:dyDescent="0.25"/>
    <row r="16" spans="1:1" ht="12" customHeight="1" x14ac:dyDescent="0.25"/>
    <row r="17" spans="1:1" ht="12" customHeight="1" x14ac:dyDescent="0.25"/>
    <row r="18" spans="1:1" ht="12" customHeight="1" x14ac:dyDescent="0.25"/>
    <row r="19" spans="1:1" ht="12" customHeight="1" x14ac:dyDescent="0.25"/>
    <row r="20" spans="1:1" ht="12" customHeight="1" x14ac:dyDescent="0.3">
      <c r="A20" s="48" t="s">
        <v>176</v>
      </c>
    </row>
    <row r="21" spans="1:1" ht="12" customHeight="1" x14ac:dyDescent="0.25"/>
    <row r="22" spans="1:1" ht="12" customHeight="1" x14ac:dyDescent="0.25"/>
    <row r="23" spans="1:1" ht="12" customHeight="1" x14ac:dyDescent="0.25"/>
    <row r="24" spans="1:1" ht="12" customHeight="1" x14ac:dyDescent="0.25"/>
    <row r="25" spans="1:1" ht="12" customHeight="1" x14ac:dyDescent="0.25"/>
    <row r="26" spans="1:1" ht="12" customHeight="1" x14ac:dyDescent="0.25"/>
    <row r="27" spans="1:1" ht="12" customHeight="1" x14ac:dyDescent="0.25"/>
    <row r="28" spans="1:1" ht="12" customHeight="1" x14ac:dyDescent="0.25"/>
    <row r="29" spans="1:1" ht="12" customHeight="1" x14ac:dyDescent="0.25"/>
    <row r="30" spans="1:1" ht="12" customHeight="1" x14ac:dyDescent="0.25"/>
    <row r="31" spans="1:1" ht="12" customHeight="1" x14ac:dyDescent="0.25"/>
    <row r="32" spans="1:1"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 right="0.7" top="0.75" bottom="0.75"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J1000"/>
  <sheetViews>
    <sheetView workbookViewId="0"/>
  </sheetViews>
  <sheetFormatPr defaultColWidth="12.6328125" defaultRowHeight="15" customHeight="1" x14ac:dyDescent="0.25"/>
  <cols>
    <col min="1" max="1" width="15" customWidth="1"/>
    <col min="2" max="2" width="12.6328125" customWidth="1"/>
    <col min="3" max="3" width="23.7265625" customWidth="1"/>
    <col min="4" max="4" width="15.453125" customWidth="1"/>
    <col min="5" max="5" width="16.90625" customWidth="1"/>
    <col min="6" max="6" width="28.90625" customWidth="1"/>
    <col min="8" max="8" width="14.26953125" customWidth="1"/>
    <col min="10" max="10" width="16.90625" customWidth="1"/>
  </cols>
  <sheetData>
    <row r="1" spans="1:10" ht="22.5" customHeight="1" x14ac:dyDescent="0.3">
      <c r="A1" s="279" t="s">
        <v>177</v>
      </c>
      <c r="B1" s="271"/>
      <c r="C1" s="271"/>
      <c r="D1" s="271"/>
      <c r="E1" s="271"/>
      <c r="F1" s="271"/>
      <c r="G1" s="49"/>
    </row>
    <row r="2" spans="1:10" ht="39.75" customHeight="1" x14ac:dyDescent="0.3">
      <c r="A2" s="50" t="s">
        <v>1</v>
      </c>
      <c r="B2" s="50" t="s">
        <v>2</v>
      </c>
      <c r="C2" s="50" t="s">
        <v>3</v>
      </c>
      <c r="D2" s="50" t="s">
        <v>4</v>
      </c>
      <c r="E2" s="50" t="s">
        <v>5</v>
      </c>
      <c r="F2" s="50" t="s">
        <v>6</v>
      </c>
      <c r="G2" s="49"/>
    </row>
    <row r="3" spans="1:10" ht="15.75" customHeight="1" x14ac:dyDescent="0.25">
      <c r="A3" s="51" t="s">
        <v>178</v>
      </c>
      <c r="B3" s="51" t="s">
        <v>8</v>
      </c>
      <c r="C3" s="51" t="s">
        <v>9</v>
      </c>
      <c r="D3" s="51">
        <v>122</v>
      </c>
      <c r="E3" s="51">
        <v>67</v>
      </c>
      <c r="F3" s="31" t="s">
        <v>179</v>
      </c>
    </row>
    <row r="4" spans="1:10" ht="32.25" customHeight="1" x14ac:dyDescent="0.25">
      <c r="A4" s="280" t="s">
        <v>11</v>
      </c>
      <c r="B4" s="280" t="s">
        <v>12</v>
      </c>
      <c r="C4" s="52" t="s">
        <v>13</v>
      </c>
      <c r="D4" s="52">
        <v>97</v>
      </c>
      <c r="E4" s="280">
        <v>149</v>
      </c>
      <c r="F4" s="281" t="s">
        <v>180</v>
      </c>
      <c r="G4" s="53"/>
    </row>
    <row r="5" spans="1:10" ht="45" customHeight="1" x14ac:dyDescent="0.25">
      <c r="A5" s="258"/>
      <c r="B5" s="258"/>
      <c r="C5" s="52" t="s">
        <v>15</v>
      </c>
      <c r="D5" s="52">
        <v>54</v>
      </c>
      <c r="E5" s="258"/>
      <c r="F5" s="258"/>
    </row>
    <row r="6" spans="1:10" ht="15.75" customHeight="1" x14ac:dyDescent="0.25">
      <c r="A6" s="51" t="s">
        <v>16</v>
      </c>
      <c r="B6" s="51" t="s">
        <v>17</v>
      </c>
      <c r="C6" s="51" t="s">
        <v>18</v>
      </c>
      <c r="D6" s="51">
        <v>219</v>
      </c>
      <c r="E6" s="51">
        <v>215</v>
      </c>
      <c r="F6" s="31" t="s">
        <v>181</v>
      </c>
      <c r="J6" s="53"/>
    </row>
    <row r="7" spans="1:10" ht="22.5" customHeight="1" x14ac:dyDescent="0.25">
      <c r="A7" s="52" t="s">
        <v>20</v>
      </c>
      <c r="B7" s="52" t="s">
        <v>21</v>
      </c>
      <c r="C7" s="52" t="s">
        <v>9</v>
      </c>
      <c r="D7" s="52">
        <v>122</v>
      </c>
      <c r="E7" s="52">
        <v>118</v>
      </c>
      <c r="F7" s="54" t="s">
        <v>182</v>
      </c>
    </row>
    <row r="8" spans="1:10" ht="22.5" customHeight="1" x14ac:dyDescent="0.3">
      <c r="A8" s="51" t="s">
        <v>22</v>
      </c>
      <c r="B8" s="51" t="s">
        <v>23</v>
      </c>
      <c r="C8" s="51" t="s">
        <v>18</v>
      </c>
      <c r="D8" s="51">
        <v>219</v>
      </c>
      <c r="E8" s="51">
        <v>168</v>
      </c>
      <c r="F8" s="31" t="s">
        <v>183</v>
      </c>
      <c r="G8" s="53" t="s">
        <v>184</v>
      </c>
      <c r="H8" s="53" t="s">
        <v>185</v>
      </c>
    </row>
    <row r="9" spans="1:10" ht="15.75" customHeight="1" x14ac:dyDescent="0.25">
      <c r="A9" s="52" t="s">
        <v>186</v>
      </c>
      <c r="B9" s="52" t="s">
        <v>26</v>
      </c>
      <c r="C9" s="52" t="s">
        <v>18</v>
      </c>
      <c r="D9" s="52">
        <v>219</v>
      </c>
      <c r="E9" s="52">
        <v>212</v>
      </c>
      <c r="F9" s="54" t="s">
        <v>187</v>
      </c>
    </row>
    <row r="10" spans="1:10" ht="15.75" customHeight="1" x14ac:dyDescent="0.25">
      <c r="A10" s="51" t="s">
        <v>188</v>
      </c>
      <c r="B10" s="51" t="s">
        <v>29</v>
      </c>
      <c r="C10" s="51" t="s">
        <v>189</v>
      </c>
      <c r="D10" s="51">
        <v>206</v>
      </c>
      <c r="E10" s="51">
        <v>203</v>
      </c>
      <c r="F10" s="31" t="s">
        <v>190</v>
      </c>
      <c r="G10" s="53" t="s">
        <v>191</v>
      </c>
    </row>
    <row r="11" spans="1:10" ht="15.75" customHeight="1" x14ac:dyDescent="0.25">
      <c r="A11" s="52" t="s">
        <v>31</v>
      </c>
      <c r="B11" s="52" t="s">
        <v>32</v>
      </c>
      <c r="C11" s="52" t="s">
        <v>33</v>
      </c>
      <c r="D11" s="52">
        <v>135</v>
      </c>
      <c r="E11" s="52">
        <v>132</v>
      </c>
      <c r="F11" s="54" t="s">
        <v>192</v>
      </c>
    </row>
    <row r="12" spans="1:10" ht="15.75" customHeight="1" x14ac:dyDescent="0.25">
      <c r="A12" s="51" t="s">
        <v>35</v>
      </c>
      <c r="B12" s="51" t="s">
        <v>36</v>
      </c>
      <c r="C12" s="51" t="s">
        <v>18</v>
      </c>
      <c r="D12" s="51">
        <v>219</v>
      </c>
      <c r="E12" s="51">
        <v>216</v>
      </c>
      <c r="F12" s="31" t="s">
        <v>193</v>
      </c>
    </row>
    <row r="13" spans="1:10" ht="15.75" customHeight="1" x14ac:dyDescent="0.25">
      <c r="A13" s="52" t="s">
        <v>37</v>
      </c>
      <c r="B13" s="52" t="s">
        <v>38</v>
      </c>
      <c r="C13" s="52" t="s">
        <v>189</v>
      </c>
      <c r="D13" s="52">
        <v>206</v>
      </c>
      <c r="E13" s="52">
        <v>205</v>
      </c>
      <c r="F13" s="54" t="s">
        <v>194</v>
      </c>
    </row>
    <row r="14" spans="1:10" ht="15.75" customHeight="1" x14ac:dyDescent="0.25">
      <c r="A14" s="51" t="s">
        <v>39</v>
      </c>
      <c r="B14" s="51" t="s">
        <v>40</v>
      </c>
      <c r="C14" s="51" t="s">
        <v>195</v>
      </c>
      <c r="D14" s="51">
        <v>37</v>
      </c>
      <c r="E14" s="51">
        <v>37</v>
      </c>
      <c r="F14" s="31" t="s">
        <v>196</v>
      </c>
    </row>
    <row r="15" spans="1:10" ht="33" customHeight="1" x14ac:dyDescent="0.25">
      <c r="A15" s="52" t="s">
        <v>43</v>
      </c>
      <c r="B15" s="52" t="s">
        <v>44</v>
      </c>
      <c r="C15" s="52" t="s">
        <v>197</v>
      </c>
      <c r="D15" s="52">
        <v>27</v>
      </c>
      <c r="E15" s="52">
        <v>25</v>
      </c>
      <c r="F15" s="54" t="s">
        <v>198</v>
      </c>
    </row>
    <row r="16" spans="1:10" ht="15.75" customHeight="1" x14ac:dyDescent="0.25"/>
    <row r="17" spans="1:6" ht="15.75" customHeight="1" x14ac:dyDescent="0.3">
      <c r="A17" s="279" t="s">
        <v>199</v>
      </c>
      <c r="B17" s="271"/>
      <c r="C17" s="271"/>
      <c r="D17" s="271"/>
      <c r="E17" s="271"/>
      <c r="F17" s="271"/>
    </row>
    <row r="18" spans="1:6" ht="15.75" customHeight="1" x14ac:dyDescent="0.3">
      <c r="A18" s="55" t="s">
        <v>1</v>
      </c>
      <c r="B18" s="55" t="s">
        <v>2</v>
      </c>
      <c r="C18" s="55" t="s">
        <v>3</v>
      </c>
      <c r="D18" s="55" t="s">
        <v>4</v>
      </c>
      <c r="E18" s="55" t="s">
        <v>5</v>
      </c>
      <c r="F18" s="55" t="s">
        <v>47</v>
      </c>
    </row>
    <row r="19" spans="1:6" ht="67.5" customHeight="1" x14ac:dyDescent="0.25">
      <c r="A19" s="51" t="s">
        <v>178</v>
      </c>
      <c r="B19" s="51" t="s">
        <v>49</v>
      </c>
      <c r="C19" s="51" t="s">
        <v>50</v>
      </c>
      <c r="D19" s="51">
        <v>310</v>
      </c>
      <c r="E19" s="51">
        <v>306</v>
      </c>
      <c r="F19" s="31" t="s">
        <v>200</v>
      </c>
    </row>
    <row r="20" spans="1:6" ht="15.75" customHeight="1" x14ac:dyDescent="0.3">
      <c r="A20" s="56"/>
      <c r="B20" s="53"/>
      <c r="C20" s="53"/>
    </row>
    <row r="21" spans="1:6" ht="15.75" customHeight="1" x14ac:dyDescent="0.3">
      <c r="A21" s="56"/>
      <c r="B21" s="53"/>
      <c r="C21" s="53"/>
    </row>
    <row r="22" spans="1:6" ht="15.75" customHeight="1" x14ac:dyDescent="0.3">
      <c r="A22" s="56"/>
      <c r="B22" s="53"/>
      <c r="C22" s="53"/>
    </row>
    <row r="23" spans="1:6" ht="15.75" customHeight="1" x14ac:dyDescent="0.3">
      <c r="A23" s="56"/>
      <c r="B23" s="53"/>
      <c r="C23" s="53"/>
    </row>
    <row r="24" spans="1:6" ht="15.75" customHeight="1" x14ac:dyDescent="0.3">
      <c r="A24" s="56"/>
    </row>
    <row r="25" spans="1:6" ht="15.75" customHeight="1" x14ac:dyDescent="0.3">
      <c r="A25" s="56"/>
    </row>
    <row r="26" spans="1:6" ht="15.75" customHeight="1" x14ac:dyDescent="0.25"/>
    <row r="27" spans="1:6" ht="15.75" customHeight="1" x14ac:dyDescent="0.35">
      <c r="A27" s="57"/>
    </row>
    <row r="28" spans="1:6" ht="15.75" customHeight="1" x14ac:dyDescent="0.35">
      <c r="A28" s="56"/>
      <c r="E28" s="57"/>
    </row>
    <row r="29" spans="1:6" ht="15.75" customHeight="1" x14ac:dyDescent="0.35">
      <c r="A29" s="57"/>
      <c r="E29" s="57"/>
    </row>
    <row r="30" spans="1:6" ht="15.75" customHeight="1" x14ac:dyDescent="0.35">
      <c r="A30" s="56"/>
      <c r="B30" s="58"/>
      <c r="E30" s="57"/>
    </row>
    <row r="31" spans="1:6" ht="15.75" customHeight="1" x14ac:dyDescent="0.35">
      <c r="A31" s="57"/>
      <c r="B31" s="58"/>
      <c r="E31" s="57"/>
    </row>
    <row r="32" spans="1:6" ht="15.75" customHeight="1" x14ac:dyDescent="0.35">
      <c r="A32" s="57"/>
      <c r="E32" s="57"/>
    </row>
    <row r="33" spans="1:10" ht="15.75" customHeight="1" x14ac:dyDescent="0.35">
      <c r="A33" s="57"/>
      <c r="E33" s="57"/>
    </row>
    <row r="34" spans="1:10" ht="15.75" customHeight="1" x14ac:dyDescent="0.25"/>
    <row r="35" spans="1:10" ht="15.75" customHeight="1" x14ac:dyDescent="0.25"/>
    <row r="36" spans="1:10" ht="15.75" customHeight="1" x14ac:dyDescent="0.25"/>
    <row r="37" spans="1:10" ht="15.75" customHeight="1" x14ac:dyDescent="0.25"/>
    <row r="38" spans="1:10" ht="15.75" customHeight="1" x14ac:dyDescent="0.25"/>
    <row r="39" spans="1:10" ht="15.75" customHeight="1" x14ac:dyDescent="0.25"/>
    <row r="40" spans="1:10" ht="15.75" customHeight="1" x14ac:dyDescent="0.25"/>
    <row r="41" spans="1:10" ht="15.75" customHeight="1" x14ac:dyDescent="0.25"/>
    <row r="42" spans="1:10" ht="15.75" customHeight="1" x14ac:dyDescent="0.25"/>
    <row r="43" spans="1:10" ht="15.75" customHeight="1" x14ac:dyDescent="0.25"/>
    <row r="44" spans="1:10" ht="15.75" customHeight="1" x14ac:dyDescent="0.25"/>
    <row r="45" spans="1:10" ht="15.75" customHeight="1" x14ac:dyDescent="0.25"/>
    <row r="46" spans="1:10" ht="15.75" customHeight="1" x14ac:dyDescent="0.25"/>
    <row r="47" spans="1:10" ht="15.75" customHeight="1" x14ac:dyDescent="0.3">
      <c r="J47" s="56"/>
    </row>
    <row r="48" spans="1:10" ht="15.75" customHeight="1" x14ac:dyDescent="0.25"/>
    <row r="49" spans="4:5" ht="15.75" customHeight="1" x14ac:dyDescent="0.25"/>
    <row r="50" spans="4:5" ht="15.75" customHeight="1" x14ac:dyDescent="0.25"/>
    <row r="51" spans="4:5" ht="15.75" customHeight="1" x14ac:dyDescent="0.25"/>
    <row r="52" spans="4:5" ht="15.75" customHeight="1" x14ac:dyDescent="0.25"/>
    <row r="53" spans="4:5" ht="15.75" customHeight="1" x14ac:dyDescent="0.25"/>
    <row r="54" spans="4:5" ht="15.75" customHeight="1" x14ac:dyDescent="0.25"/>
    <row r="55" spans="4:5" ht="15.75" customHeight="1" x14ac:dyDescent="0.25"/>
    <row r="56" spans="4:5" ht="15.75" customHeight="1" x14ac:dyDescent="0.25"/>
    <row r="57" spans="4:5" ht="15.75" customHeight="1" x14ac:dyDescent="0.25"/>
    <row r="58" spans="4:5" ht="15.75" customHeight="1" x14ac:dyDescent="0.25"/>
    <row r="59" spans="4:5" ht="15.75" customHeight="1" x14ac:dyDescent="0.25">
      <c r="D59" s="53"/>
      <c r="E59" s="53"/>
    </row>
    <row r="60" spans="4:5" ht="15.75" customHeight="1" x14ac:dyDescent="0.25">
      <c r="D60" s="53"/>
      <c r="E60" s="53"/>
    </row>
    <row r="61" spans="4:5" ht="15.75" customHeight="1" x14ac:dyDescent="0.25"/>
    <row r="62" spans="4:5" ht="15.75" customHeight="1" x14ac:dyDescent="0.25"/>
    <row r="63" spans="4:5" ht="15.75" customHeight="1" x14ac:dyDescent="0.25"/>
    <row r="64" spans="4:5" ht="15.75" customHeight="1" x14ac:dyDescent="0.25"/>
    <row r="65" spans="10:10" ht="15.75" customHeight="1" x14ac:dyDescent="0.25"/>
    <row r="66" spans="10:10" ht="15.75" customHeight="1" x14ac:dyDescent="0.25"/>
    <row r="67" spans="10:10" ht="15.75" customHeight="1" x14ac:dyDescent="0.25"/>
    <row r="68" spans="10:10" ht="15.75" customHeight="1" x14ac:dyDescent="0.25"/>
    <row r="69" spans="10:10" ht="15.75" customHeight="1" x14ac:dyDescent="0.25"/>
    <row r="70" spans="10:10" ht="15.75" customHeight="1" x14ac:dyDescent="0.25">
      <c r="J70" s="59"/>
    </row>
    <row r="71" spans="10:10" ht="15.75" customHeight="1" x14ac:dyDescent="0.25">
      <c r="J71" s="59"/>
    </row>
    <row r="72" spans="10:10" ht="15.75" customHeight="1" x14ac:dyDescent="0.25">
      <c r="J72" s="59"/>
    </row>
    <row r="73" spans="10:10" ht="15.75" customHeight="1" x14ac:dyDescent="0.25"/>
    <row r="74" spans="10:10" ht="15.75" customHeight="1" x14ac:dyDescent="0.25"/>
    <row r="75" spans="10:10" ht="15.75" customHeight="1" x14ac:dyDescent="0.25"/>
    <row r="76" spans="10:10" ht="15.75" customHeight="1" x14ac:dyDescent="0.25"/>
    <row r="77" spans="10:10" ht="15.75" customHeight="1" x14ac:dyDescent="0.25"/>
    <row r="78" spans="10:10" ht="15.75" customHeight="1" x14ac:dyDescent="0.25"/>
    <row r="79" spans="10:10" ht="15.75" customHeight="1" x14ac:dyDescent="0.25"/>
    <row r="80" spans="10:1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A17:F17"/>
    <mergeCell ref="A1:F1"/>
    <mergeCell ref="A4:A5"/>
    <mergeCell ref="B4:B5"/>
    <mergeCell ref="E4:E5"/>
    <mergeCell ref="F4:F5"/>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J1000"/>
  <sheetViews>
    <sheetView workbookViewId="0"/>
  </sheetViews>
  <sheetFormatPr defaultColWidth="12.6328125" defaultRowHeight="15" customHeight="1" x14ac:dyDescent="0.25"/>
  <cols>
    <col min="1" max="1" width="12.6328125" customWidth="1"/>
    <col min="2" max="2" width="15.7265625" customWidth="1"/>
    <col min="3" max="3" width="21.6328125" customWidth="1"/>
    <col min="4" max="4" width="24.453125" customWidth="1"/>
    <col min="5" max="5" width="15.6328125" customWidth="1"/>
    <col min="6" max="6" width="22.90625" customWidth="1"/>
  </cols>
  <sheetData>
    <row r="1" spans="1:10" ht="15.75" customHeight="1" x14ac:dyDescent="0.35">
      <c r="A1" s="57" t="s">
        <v>201</v>
      </c>
      <c r="F1" s="57" t="s">
        <v>202</v>
      </c>
    </row>
    <row r="2" spans="1:10" ht="15.75" customHeight="1" x14ac:dyDescent="0.25"/>
    <row r="3" spans="1:10" ht="15.75" customHeight="1" x14ac:dyDescent="0.3">
      <c r="A3" s="282" t="s">
        <v>203</v>
      </c>
      <c r="B3" s="271"/>
      <c r="C3" s="271"/>
      <c r="F3" s="53" t="s">
        <v>204</v>
      </c>
      <c r="G3" s="53">
        <v>1</v>
      </c>
      <c r="I3" s="53" t="s">
        <v>205</v>
      </c>
      <c r="J3" s="53">
        <v>1</v>
      </c>
    </row>
    <row r="4" spans="1:10" ht="15.75" customHeight="1" x14ac:dyDescent="0.25">
      <c r="A4" s="53"/>
      <c r="B4" s="53"/>
      <c r="C4" s="53"/>
      <c r="F4" s="53" t="s">
        <v>206</v>
      </c>
      <c r="G4" s="53">
        <v>31</v>
      </c>
      <c r="I4" s="53" t="s">
        <v>207</v>
      </c>
      <c r="J4" s="53">
        <v>21</v>
      </c>
    </row>
    <row r="5" spans="1:10" ht="15.75" customHeight="1" x14ac:dyDescent="0.3">
      <c r="A5" s="53"/>
      <c r="B5" s="56" t="s">
        <v>208</v>
      </c>
      <c r="C5" s="56" t="s">
        <v>209</v>
      </c>
      <c r="D5" s="56" t="s">
        <v>210</v>
      </c>
      <c r="F5" s="53" t="s">
        <v>211</v>
      </c>
      <c r="G5" s="53">
        <v>2</v>
      </c>
      <c r="I5" s="53" t="s">
        <v>212</v>
      </c>
      <c r="J5" s="53">
        <v>1</v>
      </c>
    </row>
    <row r="6" spans="1:10" ht="15.75" customHeight="1" x14ac:dyDescent="0.25">
      <c r="A6" s="53" t="s">
        <v>213</v>
      </c>
      <c r="B6" s="53" t="s">
        <v>214</v>
      </c>
      <c r="C6" s="53">
        <v>0</v>
      </c>
      <c r="D6" s="53" t="s">
        <v>215</v>
      </c>
      <c r="F6" s="53" t="s">
        <v>216</v>
      </c>
      <c r="G6" s="53">
        <v>30</v>
      </c>
    </row>
    <row r="7" spans="1:10" ht="15.75" customHeight="1" x14ac:dyDescent="0.25">
      <c r="A7" s="53" t="s">
        <v>217</v>
      </c>
      <c r="B7" s="53" t="s">
        <v>218</v>
      </c>
      <c r="C7" s="53" t="s">
        <v>219</v>
      </c>
      <c r="D7" s="53" t="s">
        <v>220</v>
      </c>
      <c r="F7" s="53" t="s">
        <v>221</v>
      </c>
      <c r="G7" s="53">
        <v>1</v>
      </c>
      <c r="I7" s="53" t="s">
        <v>222</v>
      </c>
    </row>
    <row r="8" spans="1:10" ht="15.75" customHeight="1" x14ac:dyDescent="0.25">
      <c r="A8" s="53" t="s">
        <v>223</v>
      </c>
      <c r="B8" s="53" t="s">
        <v>224</v>
      </c>
      <c r="C8" s="53">
        <v>0</v>
      </c>
      <c r="D8" s="53" t="s">
        <v>225</v>
      </c>
      <c r="F8" s="53" t="s">
        <v>226</v>
      </c>
      <c r="G8" s="53">
        <v>9</v>
      </c>
      <c r="I8" s="53" t="s">
        <v>227</v>
      </c>
      <c r="J8" s="53">
        <v>13</v>
      </c>
    </row>
    <row r="9" spans="1:10" ht="15.75" customHeight="1" x14ac:dyDescent="0.25">
      <c r="A9" s="53" t="s">
        <v>228</v>
      </c>
      <c r="B9" s="53" t="s">
        <v>229</v>
      </c>
      <c r="C9" s="53" t="s">
        <v>230</v>
      </c>
      <c r="D9" s="53" t="s">
        <v>231</v>
      </c>
      <c r="E9" s="53">
        <f>91/122</f>
        <v>0.74590163934426235</v>
      </c>
      <c r="F9" s="53" t="s">
        <v>232</v>
      </c>
      <c r="G9" s="53">
        <v>3</v>
      </c>
      <c r="I9" s="53" t="s">
        <v>233</v>
      </c>
      <c r="J9" s="53">
        <v>4</v>
      </c>
    </row>
    <row r="10" spans="1:10" ht="15.75" customHeight="1" x14ac:dyDescent="0.25">
      <c r="F10" s="53" t="s">
        <v>234</v>
      </c>
      <c r="G10" s="53">
        <v>1</v>
      </c>
      <c r="I10" s="53" t="s">
        <v>235</v>
      </c>
      <c r="J10" s="53">
        <v>2</v>
      </c>
    </row>
    <row r="11" spans="1:10" ht="15.75" customHeight="1" x14ac:dyDescent="0.3">
      <c r="A11" s="56" t="s">
        <v>236</v>
      </c>
      <c r="F11" s="53" t="s">
        <v>237</v>
      </c>
      <c r="G11" s="53">
        <v>7</v>
      </c>
      <c r="I11" s="53" t="s">
        <v>238</v>
      </c>
      <c r="J11" s="53">
        <v>1</v>
      </c>
    </row>
    <row r="12" spans="1:10" ht="15.75" customHeight="1" x14ac:dyDescent="0.3">
      <c r="A12" s="56"/>
      <c r="B12" s="53" t="s">
        <v>239</v>
      </c>
      <c r="C12" s="53" t="s">
        <v>240</v>
      </c>
      <c r="F12" s="53" t="s">
        <v>241</v>
      </c>
      <c r="G12" s="53">
        <v>1</v>
      </c>
      <c r="I12" s="53" t="s">
        <v>242</v>
      </c>
      <c r="J12" s="53">
        <v>1</v>
      </c>
    </row>
    <row r="13" spans="1:10" ht="15.75" customHeight="1" x14ac:dyDescent="0.3">
      <c r="A13" s="56"/>
      <c r="B13" s="53" t="s">
        <v>243</v>
      </c>
      <c r="C13" s="53" t="s">
        <v>244</v>
      </c>
      <c r="F13" s="53" t="s">
        <v>245</v>
      </c>
      <c r="G13" s="53">
        <v>1</v>
      </c>
    </row>
    <row r="14" spans="1:10" ht="15.75" customHeight="1" x14ac:dyDescent="0.3">
      <c r="A14" s="56"/>
      <c r="B14" s="53" t="s">
        <v>246</v>
      </c>
      <c r="C14" s="53" t="s">
        <v>240</v>
      </c>
      <c r="F14" s="53" t="s">
        <v>247</v>
      </c>
      <c r="G14" s="53">
        <v>1</v>
      </c>
      <c r="I14" s="56" t="s">
        <v>248</v>
      </c>
    </row>
    <row r="15" spans="1:10" ht="15.75" customHeight="1" x14ac:dyDescent="0.3">
      <c r="A15" s="56"/>
      <c r="F15" s="53" t="s">
        <v>249</v>
      </c>
      <c r="G15" s="53">
        <v>1</v>
      </c>
      <c r="I15" s="53" t="s">
        <v>250</v>
      </c>
      <c r="J15" s="53">
        <v>1</v>
      </c>
    </row>
    <row r="16" spans="1:10" ht="15.75" customHeight="1" x14ac:dyDescent="0.25"/>
    <row r="17" spans="1:7" ht="15.75" customHeight="1" x14ac:dyDescent="0.3">
      <c r="A17" s="56" t="s">
        <v>251</v>
      </c>
      <c r="F17" s="56" t="s">
        <v>248</v>
      </c>
    </row>
    <row r="18" spans="1:7" ht="15.75" customHeight="1" x14ac:dyDescent="0.25">
      <c r="A18" s="53" t="s">
        <v>252</v>
      </c>
      <c r="B18" s="53" t="s">
        <v>253</v>
      </c>
      <c r="C18" s="53" t="s">
        <v>254</v>
      </c>
      <c r="D18" s="53" t="s">
        <v>255</v>
      </c>
      <c r="F18" s="53" t="s">
        <v>256</v>
      </c>
      <c r="G18" s="53">
        <v>1</v>
      </c>
    </row>
    <row r="19" spans="1:7" ht="15.75" customHeight="1" x14ac:dyDescent="0.25">
      <c r="A19" s="53" t="s">
        <v>257</v>
      </c>
      <c r="B19" s="53" t="s">
        <v>258</v>
      </c>
      <c r="C19" s="53" t="s">
        <v>259</v>
      </c>
      <c r="D19" s="53" t="s">
        <v>260</v>
      </c>
      <c r="F19" s="53" t="s">
        <v>261</v>
      </c>
      <c r="G19" s="53">
        <v>1</v>
      </c>
    </row>
    <row r="20" spans="1:7" ht="15.75" customHeight="1" x14ac:dyDescent="0.25">
      <c r="F20" s="53" t="s">
        <v>262</v>
      </c>
      <c r="G20" s="53">
        <v>1</v>
      </c>
    </row>
    <row r="21" spans="1:7" ht="15.75" customHeight="1" x14ac:dyDescent="0.3">
      <c r="A21" s="56" t="s">
        <v>263</v>
      </c>
      <c r="F21" s="53" t="s">
        <v>264</v>
      </c>
      <c r="G21" s="53">
        <v>1</v>
      </c>
    </row>
    <row r="22" spans="1:7" ht="15.75" customHeight="1" x14ac:dyDescent="0.25">
      <c r="A22" s="53" t="s">
        <v>265</v>
      </c>
      <c r="B22" s="60">
        <v>43878</v>
      </c>
      <c r="F22" s="53" t="s">
        <v>266</v>
      </c>
      <c r="G22" s="53">
        <v>2</v>
      </c>
    </row>
    <row r="23" spans="1:7" ht="15.75" customHeight="1" x14ac:dyDescent="0.25">
      <c r="A23" s="53" t="s">
        <v>267</v>
      </c>
      <c r="B23" s="53">
        <v>7</v>
      </c>
      <c r="F23" s="53" t="s">
        <v>268</v>
      </c>
      <c r="G23" s="53">
        <v>1</v>
      </c>
    </row>
    <row r="24" spans="1:7" ht="15.75" customHeight="1" x14ac:dyDescent="0.25">
      <c r="A24" s="53" t="s">
        <v>269</v>
      </c>
      <c r="B24" s="53">
        <v>4.25</v>
      </c>
      <c r="F24" s="53" t="s">
        <v>270</v>
      </c>
      <c r="G24" s="53">
        <v>1</v>
      </c>
    </row>
    <row r="25" spans="1:7" ht="15.75" customHeight="1" x14ac:dyDescent="0.25">
      <c r="F25" s="53" t="s">
        <v>271</v>
      </c>
      <c r="G25" s="53">
        <v>1</v>
      </c>
    </row>
    <row r="26" spans="1:7" ht="15.75" customHeight="1" x14ac:dyDescent="0.25"/>
    <row r="27" spans="1:7" ht="15.75" customHeight="1" x14ac:dyDescent="0.3">
      <c r="A27" s="56" t="s">
        <v>272</v>
      </c>
    </row>
    <row r="28" spans="1:7" ht="15.75" customHeight="1" x14ac:dyDescent="0.25"/>
    <row r="29" spans="1:7" ht="15.75" customHeight="1" x14ac:dyDescent="0.25">
      <c r="A29" s="53" t="s">
        <v>273</v>
      </c>
      <c r="B29" s="53" t="s">
        <v>274</v>
      </c>
      <c r="C29" s="53" t="s">
        <v>275</v>
      </c>
      <c r="D29" s="53" t="s">
        <v>276</v>
      </c>
    </row>
    <row r="30" spans="1:7" ht="15.75" customHeight="1" x14ac:dyDescent="0.25">
      <c r="A30" s="53" t="s">
        <v>277</v>
      </c>
      <c r="B30" s="53" t="s">
        <v>278</v>
      </c>
      <c r="C30" s="53" t="s">
        <v>279</v>
      </c>
      <c r="D30" s="53" t="s">
        <v>280</v>
      </c>
    </row>
    <row r="31" spans="1:7" ht="15.75" customHeight="1" x14ac:dyDescent="0.25">
      <c r="E31" s="53">
        <f>12/79</f>
        <v>0.15189873417721519</v>
      </c>
    </row>
    <row r="32" spans="1:7" ht="15.75" customHeight="1" x14ac:dyDescent="0.25">
      <c r="E32" s="53">
        <f>11/79</f>
        <v>0.13924050632911392</v>
      </c>
    </row>
    <row r="33" spans="1:4" ht="15.75" customHeight="1" x14ac:dyDescent="0.3">
      <c r="A33" s="54"/>
      <c r="B33" s="61" t="s">
        <v>281</v>
      </c>
      <c r="C33" s="62" t="s">
        <v>282</v>
      </c>
      <c r="D33" s="62" t="s">
        <v>283</v>
      </c>
    </row>
    <row r="34" spans="1:4" ht="15.75" customHeight="1" x14ac:dyDescent="0.25">
      <c r="A34" s="283" t="s">
        <v>284</v>
      </c>
      <c r="B34" s="284" t="s">
        <v>285</v>
      </c>
      <c r="C34" s="284" t="s">
        <v>286</v>
      </c>
      <c r="D34" s="284" t="s">
        <v>287</v>
      </c>
    </row>
    <row r="35" spans="1:4" ht="15.75" customHeight="1" x14ac:dyDescent="0.25">
      <c r="A35" s="258"/>
      <c r="B35" s="258"/>
      <c r="C35" s="258"/>
      <c r="D35" s="258"/>
    </row>
    <row r="36" spans="1:4" ht="15.75" customHeight="1" x14ac:dyDescent="0.3">
      <c r="A36" s="62" t="s">
        <v>288</v>
      </c>
      <c r="B36" s="31"/>
      <c r="C36" s="31"/>
      <c r="D36" s="31"/>
    </row>
    <row r="37" spans="1:4" ht="15.75" customHeight="1" x14ac:dyDescent="0.25">
      <c r="A37" s="63" t="s">
        <v>289</v>
      </c>
      <c r="B37" s="31">
        <v>8.83</v>
      </c>
      <c r="C37" s="31">
        <v>8.93</v>
      </c>
      <c r="D37" s="31">
        <v>15.42</v>
      </c>
    </row>
    <row r="38" spans="1:4" ht="15.75" customHeight="1" x14ac:dyDescent="0.25">
      <c r="A38" s="63" t="s">
        <v>290</v>
      </c>
      <c r="B38" s="31">
        <v>10.87</v>
      </c>
      <c r="C38" s="31">
        <v>10.86</v>
      </c>
      <c r="D38" s="31">
        <v>15.62</v>
      </c>
    </row>
    <row r="39" spans="1:4" ht="15.75" customHeight="1" x14ac:dyDescent="0.25">
      <c r="A39" s="63" t="s">
        <v>291</v>
      </c>
      <c r="B39" s="31">
        <v>6.09</v>
      </c>
      <c r="C39" s="31">
        <v>5.65</v>
      </c>
      <c r="D39" s="31">
        <v>8.7200000000000006</v>
      </c>
    </row>
    <row r="40" spans="1:4" ht="15.75" customHeight="1" x14ac:dyDescent="0.25">
      <c r="A40" s="63" t="s">
        <v>292</v>
      </c>
      <c r="B40" s="31">
        <v>2.0299999999999998</v>
      </c>
      <c r="C40" s="31">
        <v>4.67</v>
      </c>
      <c r="D40" s="31">
        <v>6.23</v>
      </c>
    </row>
    <row r="41" spans="1:4" ht="15.75" customHeight="1" x14ac:dyDescent="0.3">
      <c r="A41" s="62" t="s">
        <v>277</v>
      </c>
      <c r="B41" s="31" t="s">
        <v>293</v>
      </c>
      <c r="C41" s="31" t="s">
        <v>294</v>
      </c>
      <c r="D41" s="31" t="s">
        <v>295</v>
      </c>
    </row>
    <row r="42" spans="1:4" ht="15.75" customHeight="1" x14ac:dyDescent="0.3">
      <c r="A42" s="62" t="s">
        <v>296</v>
      </c>
      <c r="B42" s="31" t="s">
        <v>297</v>
      </c>
      <c r="C42" s="31" t="s">
        <v>298</v>
      </c>
      <c r="D42" s="31" t="s">
        <v>299</v>
      </c>
    </row>
    <row r="43" spans="1:4" ht="15.75" customHeight="1" x14ac:dyDescent="0.3">
      <c r="A43" s="62" t="s">
        <v>300</v>
      </c>
      <c r="B43" s="31" t="s">
        <v>301</v>
      </c>
      <c r="C43" s="64">
        <v>0</v>
      </c>
      <c r="D43" s="64">
        <v>0</v>
      </c>
    </row>
    <row r="44" spans="1:4" ht="15.75" customHeight="1" x14ac:dyDescent="0.25"/>
    <row r="45" spans="1:4" ht="15.75" customHeight="1" x14ac:dyDescent="0.25"/>
    <row r="46" spans="1:4" ht="15.75" customHeight="1" x14ac:dyDescent="0.25"/>
    <row r="47" spans="1:4" ht="15.75" customHeight="1" x14ac:dyDescent="0.25"/>
    <row r="48" spans="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A3:C3"/>
    <mergeCell ref="A34:A35"/>
    <mergeCell ref="B34:B35"/>
    <mergeCell ref="C34:C35"/>
    <mergeCell ref="D34:D35"/>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N1000"/>
  <sheetViews>
    <sheetView workbookViewId="0"/>
  </sheetViews>
  <sheetFormatPr defaultColWidth="12.6328125" defaultRowHeight="15" customHeight="1" x14ac:dyDescent="0.25"/>
  <cols>
    <col min="1" max="1" width="17.08984375" customWidth="1"/>
    <col min="2" max="3" width="20.90625" customWidth="1"/>
    <col min="4" max="4" width="15.90625" customWidth="1"/>
    <col min="5" max="5" width="12.6328125" customWidth="1"/>
    <col min="6" max="6" width="8.26953125" customWidth="1"/>
    <col min="7" max="7" width="4.6328125" customWidth="1"/>
    <col min="8" max="9" width="11.26953125" customWidth="1"/>
    <col min="10" max="10" width="15.90625" customWidth="1"/>
    <col min="11" max="11" width="20" customWidth="1"/>
    <col min="12" max="12" width="16.7265625" customWidth="1"/>
    <col min="13" max="13" width="17.453125" customWidth="1"/>
    <col min="14" max="14" width="18.6328125" customWidth="1"/>
  </cols>
  <sheetData>
    <row r="1" spans="1:9" ht="15.75" customHeight="1" x14ac:dyDescent="0.25"/>
    <row r="2" spans="1:9" ht="15.75" customHeight="1" x14ac:dyDescent="0.35">
      <c r="A2" s="285" t="s">
        <v>302</v>
      </c>
      <c r="B2" s="264"/>
      <c r="C2" s="264"/>
      <c r="D2" s="264"/>
      <c r="E2" s="265"/>
    </row>
    <row r="3" spans="1:9" ht="15.75" customHeight="1" x14ac:dyDescent="0.3">
      <c r="A3" s="65"/>
      <c r="B3" s="66"/>
      <c r="C3" s="66" t="s">
        <v>303</v>
      </c>
      <c r="D3" s="66" t="s">
        <v>304</v>
      </c>
      <c r="E3" s="66" t="s">
        <v>305</v>
      </c>
    </row>
    <row r="4" spans="1:9" ht="15.75" customHeight="1" x14ac:dyDescent="0.3">
      <c r="A4" s="286" t="s">
        <v>306</v>
      </c>
      <c r="B4" s="66" t="s">
        <v>307</v>
      </c>
      <c r="C4" s="66">
        <v>621</v>
      </c>
      <c r="D4" s="66">
        <v>410</v>
      </c>
      <c r="E4" s="66">
        <v>211</v>
      </c>
    </row>
    <row r="5" spans="1:9" ht="15.75" customHeight="1" x14ac:dyDescent="0.3">
      <c r="A5" s="287"/>
      <c r="B5" s="66" t="s">
        <v>308</v>
      </c>
      <c r="C5" s="66">
        <v>219</v>
      </c>
      <c r="D5" s="66">
        <v>156</v>
      </c>
      <c r="E5" s="66">
        <v>63</v>
      </c>
      <c r="H5" s="53">
        <v>97.38</v>
      </c>
      <c r="I5" s="53">
        <v>65.599999999999994</v>
      </c>
    </row>
    <row r="6" spans="1:9" ht="15.75" customHeight="1" x14ac:dyDescent="0.3">
      <c r="A6" s="287"/>
      <c r="B6" s="66" t="s">
        <v>309</v>
      </c>
      <c r="C6" s="66">
        <v>92</v>
      </c>
      <c r="D6" s="66">
        <v>27</v>
      </c>
      <c r="E6" s="66">
        <v>65</v>
      </c>
    </row>
    <row r="7" spans="1:9" ht="15.75" customHeight="1" x14ac:dyDescent="0.3">
      <c r="A7" s="287"/>
      <c r="B7" s="66" t="s">
        <v>310</v>
      </c>
      <c r="C7" s="66">
        <v>195</v>
      </c>
      <c r="D7" s="66">
        <v>139</v>
      </c>
      <c r="E7" s="66">
        <v>56</v>
      </c>
    </row>
    <row r="8" spans="1:9" ht="15.75" customHeight="1" x14ac:dyDescent="0.3">
      <c r="A8" s="287"/>
      <c r="B8" s="66" t="s">
        <v>311</v>
      </c>
      <c r="C8" s="66">
        <v>115</v>
      </c>
      <c r="D8" s="66">
        <v>88</v>
      </c>
      <c r="E8" s="66">
        <v>27</v>
      </c>
    </row>
    <row r="9" spans="1:9" ht="15.75" customHeight="1" x14ac:dyDescent="0.3">
      <c r="A9" s="258"/>
      <c r="B9" s="66" t="s">
        <v>312</v>
      </c>
      <c r="C9" s="66">
        <v>106</v>
      </c>
      <c r="D9" s="66">
        <v>82</v>
      </c>
      <c r="E9" s="66">
        <v>24</v>
      </c>
    </row>
    <row r="10" spans="1:9" ht="15.75" customHeight="1" x14ac:dyDescent="0.3">
      <c r="A10" s="288" t="s">
        <v>313</v>
      </c>
      <c r="B10" s="265"/>
      <c r="C10" s="66" t="s">
        <v>314</v>
      </c>
      <c r="D10" s="66" t="s">
        <v>315</v>
      </c>
      <c r="E10" s="66" t="s">
        <v>316</v>
      </c>
    </row>
    <row r="11" spans="1:9" ht="15.75" customHeight="1" x14ac:dyDescent="0.3">
      <c r="A11" s="286" t="s">
        <v>317</v>
      </c>
      <c r="B11" s="66" t="s">
        <v>308</v>
      </c>
      <c r="C11" s="66" t="s">
        <v>318</v>
      </c>
      <c r="D11" s="66" t="s">
        <v>318</v>
      </c>
      <c r="E11" s="66"/>
    </row>
    <row r="12" spans="1:9" ht="15.75" customHeight="1" x14ac:dyDescent="0.3">
      <c r="A12" s="287"/>
      <c r="B12" s="66" t="s">
        <v>309</v>
      </c>
      <c r="C12" s="66" t="s">
        <v>319</v>
      </c>
      <c r="D12" s="66" t="s">
        <v>319</v>
      </c>
      <c r="E12" s="66"/>
    </row>
    <row r="13" spans="1:9" ht="15.75" customHeight="1" x14ac:dyDescent="0.3">
      <c r="A13" s="258"/>
      <c r="B13" s="66" t="s">
        <v>50</v>
      </c>
      <c r="C13" s="66" t="s">
        <v>320</v>
      </c>
      <c r="D13" s="66" t="s">
        <v>320</v>
      </c>
      <c r="E13" s="66"/>
    </row>
    <row r="14" spans="1:9" ht="15.75" customHeight="1" x14ac:dyDescent="0.3">
      <c r="A14" s="289" t="s">
        <v>296</v>
      </c>
      <c r="B14" s="265"/>
      <c r="C14" s="66"/>
      <c r="D14" s="66"/>
      <c r="E14" s="66"/>
    </row>
    <row r="15" spans="1:9" ht="15.75" customHeight="1" x14ac:dyDescent="0.3">
      <c r="A15" s="67"/>
      <c r="B15" s="67"/>
      <c r="C15" s="66"/>
      <c r="D15" s="66"/>
      <c r="E15" s="66"/>
    </row>
    <row r="16" spans="1:9" ht="15.75" customHeight="1" x14ac:dyDescent="0.3">
      <c r="A16" s="67"/>
      <c r="B16" s="67"/>
      <c r="C16" s="66"/>
      <c r="D16" s="66"/>
      <c r="E16" s="66"/>
    </row>
    <row r="17" spans="1:14" ht="15.75" customHeight="1" x14ac:dyDescent="0.3">
      <c r="A17" s="67"/>
      <c r="B17" s="67"/>
      <c r="C17" s="66"/>
      <c r="D17" s="66"/>
      <c r="E17" s="66"/>
    </row>
    <row r="18" spans="1:14" ht="15.75" customHeight="1" x14ac:dyDescent="0.25"/>
    <row r="19" spans="1:14" ht="15.75" customHeight="1" x14ac:dyDescent="0.25"/>
    <row r="20" spans="1:14" ht="30.75" customHeight="1" x14ac:dyDescent="0.25">
      <c r="A20" s="290" t="s">
        <v>321</v>
      </c>
      <c r="B20" s="291"/>
      <c r="C20" s="292"/>
      <c r="J20" s="294" t="s">
        <v>322</v>
      </c>
      <c r="K20" s="291"/>
      <c r="L20" s="291"/>
      <c r="M20" s="291"/>
      <c r="N20" s="292"/>
    </row>
    <row r="21" spans="1:14" ht="18.75" customHeight="1" x14ac:dyDescent="0.3">
      <c r="A21" s="293" t="s">
        <v>323</v>
      </c>
      <c r="B21" s="292"/>
      <c r="C21" s="68" t="s">
        <v>324</v>
      </c>
      <c r="J21" s="295" t="s">
        <v>325</v>
      </c>
      <c r="K21" s="69"/>
      <c r="L21" s="70" t="s">
        <v>306</v>
      </c>
      <c r="M21" s="71" t="s">
        <v>326</v>
      </c>
      <c r="N21" s="71" t="s">
        <v>327</v>
      </c>
    </row>
    <row r="22" spans="1:14" ht="18.75" customHeight="1" x14ac:dyDescent="0.35">
      <c r="A22" s="299" t="s">
        <v>306</v>
      </c>
      <c r="B22" s="72" t="s">
        <v>307</v>
      </c>
      <c r="C22" s="73">
        <v>621</v>
      </c>
      <c r="J22" s="287"/>
      <c r="K22" s="74" t="s">
        <v>307</v>
      </c>
      <c r="L22" s="75">
        <v>621</v>
      </c>
      <c r="M22" s="75" t="s">
        <v>328</v>
      </c>
      <c r="N22" s="75" t="s">
        <v>328</v>
      </c>
    </row>
    <row r="23" spans="1:14" ht="18.75" customHeight="1" x14ac:dyDescent="0.35">
      <c r="A23" s="287"/>
      <c r="B23" s="76" t="s">
        <v>308</v>
      </c>
      <c r="C23" s="77">
        <v>219</v>
      </c>
      <c r="J23" s="287"/>
      <c r="K23" s="78" t="s">
        <v>308</v>
      </c>
      <c r="L23" s="77">
        <v>219</v>
      </c>
      <c r="M23" s="77" t="s">
        <v>329</v>
      </c>
      <c r="N23" s="77" t="s">
        <v>330</v>
      </c>
    </row>
    <row r="24" spans="1:14" ht="18.75" customHeight="1" x14ac:dyDescent="0.35">
      <c r="A24" s="287"/>
      <c r="B24" s="79" t="s">
        <v>309</v>
      </c>
      <c r="C24" s="80">
        <v>92</v>
      </c>
      <c r="J24" s="287"/>
      <c r="K24" s="81" t="s">
        <v>309</v>
      </c>
      <c r="L24" s="82">
        <v>92</v>
      </c>
      <c r="M24" s="82" t="s">
        <v>331</v>
      </c>
      <c r="N24" s="82" t="s">
        <v>332</v>
      </c>
    </row>
    <row r="25" spans="1:14" ht="18.75" customHeight="1" x14ac:dyDescent="0.35">
      <c r="A25" s="287"/>
      <c r="B25" s="76" t="s">
        <v>310</v>
      </c>
      <c r="C25" s="77">
        <v>195</v>
      </c>
      <c r="J25" s="287"/>
      <c r="K25" s="78" t="s">
        <v>310</v>
      </c>
      <c r="L25" s="77">
        <v>195</v>
      </c>
      <c r="M25" s="77" t="s">
        <v>328</v>
      </c>
      <c r="N25" s="77" t="s">
        <v>333</v>
      </c>
    </row>
    <row r="26" spans="1:14" ht="18.75" customHeight="1" x14ac:dyDescent="0.35">
      <c r="A26" s="287"/>
      <c r="B26" s="79" t="s">
        <v>311</v>
      </c>
      <c r="C26" s="80">
        <v>115</v>
      </c>
      <c r="J26" s="287"/>
      <c r="K26" s="81" t="s">
        <v>311</v>
      </c>
      <c r="L26" s="82">
        <v>115</v>
      </c>
      <c r="M26" s="82" t="s">
        <v>328</v>
      </c>
      <c r="N26" s="82" t="s">
        <v>334</v>
      </c>
    </row>
    <row r="27" spans="1:14" ht="18.75" customHeight="1" x14ac:dyDescent="0.35">
      <c r="A27" s="287"/>
      <c r="B27" s="76" t="s">
        <v>335</v>
      </c>
      <c r="C27" s="77">
        <v>106</v>
      </c>
      <c r="J27" s="258"/>
      <c r="K27" s="78" t="s">
        <v>312</v>
      </c>
      <c r="L27" s="77">
        <v>106</v>
      </c>
      <c r="M27" s="77" t="s">
        <v>328</v>
      </c>
      <c r="N27" s="77" t="s">
        <v>328</v>
      </c>
    </row>
    <row r="28" spans="1:14" ht="18.75" customHeight="1" x14ac:dyDescent="0.35">
      <c r="A28" s="258"/>
      <c r="B28" s="83" t="s">
        <v>336</v>
      </c>
      <c r="C28" s="84">
        <v>100</v>
      </c>
      <c r="J28" s="85"/>
      <c r="K28" s="78"/>
      <c r="L28" s="86"/>
      <c r="M28" s="86"/>
      <c r="N28" s="77"/>
    </row>
    <row r="29" spans="1:14" ht="18.75" customHeight="1" x14ac:dyDescent="0.35">
      <c r="A29" s="299" t="s">
        <v>296</v>
      </c>
      <c r="B29" s="87" t="s">
        <v>308</v>
      </c>
      <c r="C29" s="88" t="s">
        <v>329</v>
      </c>
      <c r="J29" s="295" t="s">
        <v>337</v>
      </c>
      <c r="K29" s="70" t="s">
        <v>338</v>
      </c>
      <c r="L29" s="70" t="s">
        <v>223</v>
      </c>
      <c r="M29" s="70" t="s">
        <v>217</v>
      </c>
      <c r="N29" s="89" t="s">
        <v>339</v>
      </c>
    </row>
    <row r="30" spans="1:14" ht="18.75" customHeight="1" x14ac:dyDescent="0.35">
      <c r="A30" s="258"/>
      <c r="B30" s="90" t="s">
        <v>309</v>
      </c>
      <c r="C30" s="80" t="s">
        <v>331</v>
      </c>
      <c r="J30" s="296"/>
      <c r="K30" s="91">
        <v>0.41499999999999998</v>
      </c>
      <c r="L30" s="91">
        <v>0.14199999999999999</v>
      </c>
      <c r="M30" s="91">
        <v>0.38800000000000001</v>
      </c>
      <c r="N30" s="91">
        <v>5.5E-2</v>
      </c>
    </row>
    <row r="31" spans="1:14" ht="18.75" customHeight="1" x14ac:dyDescent="0.35">
      <c r="A31" s="299" t="s">
        <v>340</v>
      </c>
      <c r="B31" s="87" t="s">
        <v>308</v>
      </c>
      <c r="C31" s="88" t="s">
        <v>330</v>
      </c>
      <c r="J31" s="295" t="s">
        <v>341</v>
      </c>
      <c r="K31" s="297" t="s">
        <v>342</v>
      </c>
      <c r="L31" s="297" t="s">
        <v>343</v>
      </c>
      <c r="M31" s="297" t="s">
        <v>344</v>
      </c>
      <c r="N31" s="297" t="s">
        <v>345</v>
      </c>
    </row>
    <row r="32" spans="1:14" ht="18.75" customHeight="1" x14ac:dyDescent="0.35">
      <c r="A32" s="258"/>
      <c r="B32" s="90" t="s">
        <v>309</v>
      </c>
      <c r="C32" s="80" t="s">
        <v>332</v>
      </c>
      <c r="J32" s="287"/>
      <c r="K32" s="298"/>
      <c r="L32" s="298"/>
      <c r="M32" s="298"/>
      <c r="N32" s="298"/>
    </row>
    <row r="33" spans="1:14" ht="18.75" customHeight="1" x14ac:dyDescent="0.35">
      <c r="A33" s="299" t="s">
        <v>346</v>
      </c>
      <c r="B33" s="87" t="s">
        <v>338</v>
      </c>
      <c r="C33" s="92">
        <v>0.41499999999999998</v>
      </c>
      <c r="H33" s="93"/>
      <c r="J33" s="258"/>
      <c r="K33" s="94">
        <v>0.81499999999999995</v>
      </c>
      <c r="L33" s="94">
        <v>0.76700000000000002</v>
      </c>
      <c r="M33" s="94">
        <v>0.98899999999999999</v>
      </c>
      <c r="N33" s="94">
        <v>0.98</v>
      </c>
    </row>
    <row r="34" spans="1:14" ht="18.75" customHeight="1" x14ac:dyDescent="0.35">
      <c r="A34" s="287"/>
      <c r="B34" s="90" t="s">
        <v>223</v>
      </c>
      <c r="C34" s="95">
        <v>0.14199999999999999</v>
      </c>
    </row>
    <row r="35" spans="1:14" ht="18.75" customHeight="1" x14ac:dyDescent="0.35">
      <c r="A35" s="287"/>
      <c r="B35" s="96" t="s">
        <v>217</v>
      </c>
      <c r="C35" s="97">
        <v>0.38800000000000001</v>
      </c>
    </row>
    <row r="36" spans="1:14" ht="18.75" customHeight="1" x14ac:dyDescent="0.35">
      <c r="A36" s="258"/>
      <c r="B36" s="90" t="s">
        <v>339</v>
      </c>
      <c r="C36" s="95">
        <v>5.5E-2</v>
      </c>
    </row>
    <row r="37" spans="1:14" ht="18.75" customHeight="1" x14ac:dyDescent="0.3">
      <c r="A37" s="293" t="s">
        <v>313</v>
      </c>
      <c r="B37" s="292"/>
      <c r="C37" s="92">
        <v>0.76700000000000002</v>
      </c>
    </row>
    <row r="38" spans="1:14" ht="18.75" customHeight="1" x14ac:dyDescent="0.3">
      <c r="A38" s="293" t="s">
        <v>347</v>
      </c>
      <c r="B38" s="292"/>
      <c r="C38" s="98">
        <v>0.98899999999999999</v>
      </c>
    </row>
    <row r="39" spans="1:14" ht="18.75" customHeight="1" x14ac:dyDescent="0.3">
      <c r="A39" s="300" t="s">
        <v>317</v>
      </c>
      <c r="B39" s="265"/>
      <c r="C39" s="99">
        <v>0.98040000000000005</v>
      </c>
    </row>
    <row r="40" spans="1:14" ht="15.75" customHeight="1" x14ac:dyDescent="0.25"/>
    <row r="41" spans="1:14" ht="15.75" customHeight="1" x14ac:dyDescent="0.25"/>
    <row r="42" spans="1:14" ht="15.75" customHeight="1" x14ac:dyDescent="0.3">
      <c r="A42" s="313" t="s">
        <v>348</v>
      </c>
      <c r="B42" s="264"/>
      <c r="C42" s="265"/>
    </row>
    <row r="43" spans="1:14" ht="15.75" customHeight="1" x14ac:dyDescent="0.25">
      <c r="A43" s="100"/>
      <c r="B43" s="100" t="s">
        <v>304</v>
      </c>
      <c r="C43" s="100" t="s">
        <v>305</v>
      </c>
      <c r="D43" s="53"/>
    </row>
    <row r="44" spans="1:14" ht="15.75" customHeight="1" x14ac:dyDescent="0.25">
      <c r="A44" s="100" t="s">
        <v>349</v>
      </c>
      <c r="B44" s="51">
        <v>6</v>
      </c>
      <c r="C44" s="51">
        <v>6</v>
      </c>
    </row>
    <row r="45" spans="1:14" ht="15.75" customHeight="1" x14ac:dyDescent="0.25">
      <c r="A45" s="100" t="s">
        <v>350</v>
      </c>
      <c r="B45" s="51">
        <v>7</v>
      </c>
      <c r="C45" s="51">
        <v>4</v>
      </c>
    </row>
    <row r="46" spans="1:14" ht="33.75" customHeight="1" x14ac:dyDescent="0.25">
      <c r="A46" s="101" t="s">
        <v>351</v>
      </c>
      <c r="B46" s="51" t="s">
        <v>352</v>
      </c>
      <c r="C46" s="51" t="s">
        <v>353</v>
      </c>
    </row>
    <row r="47" spans="1:14" ht="15.75" customHeight="1" x14ac:dyDescent="0.25"/>
    <row r="48" spans="1:14" ht="15.75" customHeight="1" x14ac:dyDescent="0.25"/>
    <row r="49" spans="1:10" ht="15.75" customHeight="1" x14ac:dyDescent="0.25">
      <c r="F49" s="301" t="s">
        <v>354</v>
      </c>
      <c r="G49" s="264"/>
      <c r="H49" s="264"/>
      <c r="I49" s="264"/>
      <c r="J49" s="265"/>
    </row>
    <row r="50" spans="1:10" ht="15.75" customHeight="1" x14ac:dyDescent="0.25">
      <c r="A50" s="314" t="s">
        <v>355</v>
      </c>
      <c r="B50" s="291"/>
      <c r="C50" s="292"/>
      <c r="F50" s="302"/>
      <c r="G50" s="303"/>
      <c r="H50" s="305" t="s">
        <v>356</v>
      </c>
      <c r="I50" s="265"/>
      <c r="J50" s="306" t="s">
        <v>351</v>
      </c>
    </row>
    <row r="51" spans="1:10" ht="15.75" customHeight="1" x14ac:dyDescent="0.3">
      <c r="A51" s="309" t="s">
        <v>323</v>
      </c>
      <c r="B51" s="310"/>
      <c r="C51" s="68" t="s">
        <v>357</v>
      </c>
      <c r="F51" s="304"/>
      <c r="G51" s="262"/>
      <c r="H51" s="102" t="s">
        <v>358</v>
      </c>
      <c r="I51" s="102" t="s">
        <v>359</v>
      </c>
      <c r="J51" s="258"/>
    </row>
    <row r="52" spans="1:10" ht="21.75" customHeight="1" x14ac:dyDescent="0.35">
      <c r="A52" s="315" t="s">
        <v>306</v>
      </c>
      <c r="B52" s="103" t="s">
        <v>307</v>
      </c>
      <c r="C52" s="104">
        <v>1520</v>
      </c>
      <c r="F52" s="307" t="s">
        <v>360</v>
      </c>
      <c r="G52" s="102" t="s">
        <v>358</v>
      </c>
      <c r="H52" s="31">
        <v>43</v>
      </c>
      <c r="I52" s="31">
        <v>15</v>
      </c>
      <c r="J52" s="105">
        <v>58</v>
      </c>
    </row>
    <row r="53" spans="1:10" ht="21.75" customHeight="1" x14ac:dyDescent="0.35">
      <c r="A53" s="316"/>
      <c r="B53" s="78" t="s">
        <v>308</v>
      </c>
      <c r="C53" s="77">
        <v>521</v>
      </c>
      <c r="F53" s="258"/>
      <c r="G53" s="102" t="s">
        <v>359</v>
      </c>
      <c r="H53" s="31">
        <v>38</v>
      </c>
      <c r="I53" s="31">
        <v>3</v>
      </c>
      <c r="J53" s="105">
        <v>41</v>
      </c>
    </row>
    <row r="54" spans="1:10" ht="24.75" customHeight="1" x14ac:dyDescent="0.35">
      <c r="A54" s="316"/>
      <c r="B54" s="106" t="s">
        <v>309</v>
      </c>
      <c r="C54" s="107">
        <v>260</v>
      </c>
      <c r="F54" s="308" t="s">
        <v>351</v>
      </c>
      <c r="G54" s="265"/>
      <c r="H54" s="105">
        <v>81</v>
      </c>
      <c r="I54" s="105">
        <v>18</v>
      </c>
      <c r="J54" s="105">
        <v>99</v>
      </c>
    </row>
    <row r="55" spans="1:10" ht="15.75" customHeight="1" x14ac:dyDescent="0.35">
      <c r="A55" s="316"/>
      <c r="B55" s="78" t="s">
        <v>310</v>
      </c>
      <c r="C55" s="77">
        <v>457</v>
      </c>
    </row>
    <row r="56" spans="1:10" ht="15.75" customHeight="1" x14ac:dyDescent="0.35">
      <c r="A56" s="316"/>
      <c r="B56" s="106" t="s">
        <v>311</v>
      </c>
      <c r="C56" s="107">
        <v>282</v>
      </c>
    </row>
    <row r="57" spans="1:10" ht="15.75" customHeight="1" x14ac:dyDescent="0.35">
      <c r="A57" s="317"/>
      <c r="B57" s="78" t="s">
        <v>312</v>
      </c>
      <c r="C57" s="77">
        <v>259</v>
      </c>
      <c r="F57" s="301" t="s">
        <v>361</v>
      </c>
      <c r="G57" s="264"/>
      <c r="H57" s="264"/>
      <c r="I57" s="264"/>
      <c r="J57" s="265"/>
    </row>
    <row r="58" spans="1:10" ht="15.75" customHeight="1" x14ac:dyDescent="0.35">
      <c r="A58" s="315" t="s">
        <v>296</v>
      </c>
      <c r="B58" s="103" t="s">
        <v>308</v>
      </c>
      <c r="C58" s="104" t="s">
        <v>362</v>
      </c>
      <c r="F58" s="302"/>
      <c r="G58" s="303"/>
      <c r="H58" s="305" t="s">
        <v>356</v>
      </c>
      <c r="I58" s="265"/>
      <c r="J58" s="306" t="s">
        <v>351</v>
      </c>
    </row>
    <row r="59" spans="1:10" ht="15.75" customHeight="1" x14ac:dyDescent="0.35">
      <c r="A59" s="317"/>
      <c r="B59" s="78" t="s">
        <v>309</v>
      </c>
      <c r="C59" s="77" t="s">
        <v>363</v>
      </c>
      <c r="F59" s="304"/>
      <c r="G59" s="262"/>
      <c r="H59" s="102" t="s">
        <v>358</v>
      </c>
      <c r="I59" s="102" t="s">
        <v>359</v>
      </c>
      <c r="J59" s="258"/>
    </row>
    <row r="60" spans="1:10" ht="21" customHeight="1" x14ac:dyDescent="0.35">
      <c r="A60" s="315" t="s">
        <v>340</v>
      </c>
      <c r="B60" s="103" t="s">
        <v>308</v>
      </c>
      <c r="C60" s="104" t="s">
        <v>364</v>
      </c>
      <c r="F60" s="307" t="s">
        <v>360</v>
      </c>
      <c r="G60" s="102" t="s">
        <v>358</v>
      </c>
      <c r="H60" s="30" t="s">
        <v>365</v>
      </c>
      <c r="I60" s="30" t="s">
        <v>366</v>
      </c>
      <c r="J60" s="105">
        <v>122</v>
      </c>
    </row>
    <row r="61" spans="1:10" ht="21" customHeight="1" x14ac:dyDescent="0.35">
      <c r="A61" s="317"/>
      <c r="B61" s="78" t="s">
        <v>309</v>
      </c>
      <c r="C61" s="77" t="s">
        <v>367</v>
      </c>
      <c r="F61" s="258"/>
      <c r="G61" s="102" t="s">
        <v>359</v>
      </c>
      <c r="H61" s="30" t="s">
        <v>368</v>
      </c>
      <c r="I61" s="30" t="s">
        <v>369</v>
      </c>
      <c r="J61" s="105">
        <v>97</v>
      </c>
    </row>
    <row r="62" spans="1:10" ht="27" customHeight="1" x14ac:dyDescent="0.35">
      <c r="A62" s="315" t="s">
        <v>346</v>
      </c>
      <c r="B62" s="103" t="s">
        <v>338</v>
      </c>
      <c r="C62" s="108">
        <v>0.42799999999999999</v>
      </c>
      <c r="F62" s="308" t="s">
        <v>351</v>
      </c>
      <c r="G62" s="265"/>
      <c r="H62" s="105">
        <v>176</v>
      </c>
      <c r="I62" s="105">
        <v>43</v>
      </c>
      <c r="J62" s="105">
        <v>219</v>
      </c>
    </row>
    <row r="63" spans="1:10" ht="15.75" customHeight="1" x14ac:dyDescent="0.35">
      <c r="A63" s="316"/>
      <c r="B63" s="78" t="s">
        <v>223</v>
      </c>
      <c r="C63" s="91">
        <v>9.4E-2</v>
      </c>
    </row>
    <row r="64" spans="1:10" ht="15.75" customHeight="1" x14ac:dyDescent="0.35">
      <c r="A64" s="316"/>
      <c r="B64" s="106" t="s">
        <v>217</v>
      </c>
      <c r="C64" s="109">
        <v>0.434</v>
      </c>
    </row>
    <row r="65" spans="1:3" ht="15.75" customHeight="1" x14ac:dyDescent="0.35">
      <c r="A65" s="317"/>
      <c r="B65" s="78" t="s">
        <v>339</v>
      </c>
      <c r="C65" s="91">
        <v>4.3999999999999997E-2</v>
      </c>
    </row>
    <row r="66" spans="1:3" ht="15.75" customHeight="1" x14ac:dyDescent="0.3">
      <c r="A66" s="309" t="s">
        <v>313</v>
      </c>
      <c r="B66" s="310"/>
      <c r="C66" s="108">
        <v>0.86799999999999999</v>
      </c>
    </row>
    <row r="67" spans="1:3" ht="15.75" customHeight="1" x14ac:dyDescent="0.3">
      <c r="A67" s="309" t="s">
        <v>347</v>
      </c>
      <c r="B67" s="310"/>
      <c r="C67" s="110">
        <v>0.99199999999999999</v>
      </c>
    </row>
    <row r="68" spans="1:3" ht="15.75" customHeight="1" x14ac:dyDescent="0.3">
      <c r="A68" s="311" t="s">
        <v>317</v>
      </c>
      <c r="B68" s="312"/>
      <c r="C68" s="111">
        <v>0.97109999999999996</v>
      </c>
    </row>
    <row r="69" spans="1:3" ht="15.75" customHeight="1" x14ac:dyDescent="0.25"/>
    <row r="70" spans="1:3" ht="15.75" customHeight="1" x14ac:dyDescent="0.25"/>
    <row r="71" spans="1:3" ht="15.75" customHeight="1" x14ac:dyDescent="0.25"/>
    <row r="72" spans="1:3" ht="15.75" customHeight="1" x14ac:dyDescent="0.25"/>
    <row r="73" spans="1:3" ht="15.75" customHeight="1" x14ac:dyDescent="0.25"/>
    <row r="74" spans="1:3" ht="15.75" customHeight="1" x14ac:dyDescent="0.25"/>
    <row r="75" spans="1:3" ht="15.75" customHeight="1" x14ac:dyDescent="0.25"/>
    <row r="76" spans="1:3" ht="15.75" customHeight="1" x14ac:dyDescent="0.25"/>
    <row r="77" spans="1:3" ht="15.75" customHeight="1" x14ac:dyDescent="0.25"/>
    <row r="78" spans="1:3" ht="15.75" customHeight="1" x14ac:dyDescent="0.25"/>
    <row r="79" spans="1:3" ht="15.75" customHeight="1" x14ac:dyDescent="0.25"/>
    <row r="80" spans="1:3"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4">
    <mergeCell ref="A66:B66"/>
    <mergeCell ref="A67:B67"/>
    <mergeCell ref="A68:B68"/>
    <mergeCell ref="A42:C42"/>
    <mergeCell ref="A50:C50"/>
    <mergeCell ref="A51:B51"/>
    <mergeCell ref="A52:A57"/>
    <mergeCell ref="A58:A59"/>
    <mergeCell ref="A60:A61"/>
    <mergeCell ref="A62:A65"/>
    <mergeCell ref="F58:G59"/>
    <mergeCell ref="H58:I58"/>
    <mergeCell ref="J58:J59"/>
    <mergeCell ref="F60:F61"/>
    <mergeCell ref="F62:G62"/>
    <mergeCell ref="A33:A36"/>
    <mergeCell ref="A37:B37"/>
    <mergeCell ref="A38:B38"/>
    <mergeCell ref="A39:B39"/>
    <mergeCell ref="F57:J57"/>
    <mergeCell ref="J31:J33"/>
    <mergeCell ref="F49:J49"/>
    <mergeCell ref="F50:G51"/>
    <mergeCell ref="H50:I50"/>
    <mergeCell ref="J50:J51"/>
    <mergeCell ref="F52:F53"/>
    <mergeCell ref="F54:G54"/>
    <mergeCell ref="K31:K32"/>
    <mergeCell ref="L31:L32"/>
    <mergeCell ref="M31:M32"/>
    <mergeCell ref="N31:N32"/>
    <mergeCell ref="A22:A28"/>
    <mergeCell ref="A29:A30"/>
    <mergeCell ref="A31:A32"/>
    <mergeCell ref="A20:C20"/>
    <mergeCell ref="A21:B21"/>
    <mergeCell ref="J20:N20"/>
    <mergeCell ref="J21:J27"/>
    <mergeCell ref="J29:J30"/>
    <mergeCell ref="A2:E2"/>
    <mergeCell ref="A4:A9"/>
    <mergeCell ref="A10:B10"/>
    <mergeCell ref="A11:A13"/>
    <mergeCell ref="A14:B14"/>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L1000"/>
  <sheetViews>
    <sheetView workbookViewId="0"/>
  </sheetViews>
  <sheetFormatPr defaultColWidth="12.6328125" defaultRowHeight="15" customHeight="1" x14ac:dyDescent="0.25"/>
  <cols>
    <col min="1" max="2" width="12.6328125" customWidth="1"/>
    <col min="3" max="3" width="16.36328125" customWidth="1"/>
    <col min="4" max="4" width="17" customWidth="1"/>
    <col min="5" max="5" width="14" customWidth="1"/>
    <col min="6" max="6" width="14.90625" customWidth="1"/>
    <col min="7" max="7" width="13.90625" customWidth="1"/>
    <col min="8" max="8" width="14.453125" customWidth="1"/>
  </cols>
  <sheetData>
    <row r="1" spans="1:11" ht="15.75" customHeight="1" x14ac:dyDescent="0.25">
      <c r="A1" s="318" t="s">
        <v>370</v>
      </c>
      <c r="B1" s="271"/>
      <c r="C1" s="271"/>
    </row>
    <row r="2" spans="1:11" ht="15.75" customHeight="1" x14ac:dyDescent="0.25">
      <c r="A2" s="271"/>
      <c r="B2" s="271"/>
      <c r="C2" s="271"/>
    </row>
    <row r="3" spans="1:11" ht="15.75" customHeight="1" x14ac:dyDescent="0.25">
      <c r="A3" s="112"/>
      <c r="B3" s="112"/>
    </row>
    <row r="4" spans="1:11" ht="15.75" customHeight="1" x14ac:dyDescent="0.3">
      <c r="A4" s="319" t="s">
        <v>371</v>
      </c>
      <c r="B4" s="303"/>
      <c r="C4" s="320" t="s">
        <v>372</v>
      </c>
      <c r="D4" s="321" t="s">
        <v>373</v>
      </c>
      <c r="E4" s="322" t="s">
        <v>374</v>
      </c>
      <c r="F4" s="265"/>
      <c r="G4" s="322" t="s">
        <v>375</v>
      </c>
      <c r="H4" s="265"/>
    </row>
    <row r="5" spans="1:11" ht="15.75" customHeight="1" x14ac:dyDescent="0.3">
      <c r="A5" s="304"/>
      <c r="B5" s="262"/>
      <c r="C5" s="258"/>
      <c r="D5" s="258"/>
      <c r="E5" s="113" t="s">
        <v>376</v>
      </c>
      <c r="F5" s="113" t="s">
        <v>377</v>
      </c>
      <c r="G5" s="113" t="s">
        <v>378</v>
      </c>
      <c r="H5" s="113" t="s">
        <v>379</v>
      </c>
    </row>
    <row r="6" spans="1:11" ht="15.75" customHeight="1" x14ac:dyDescent="0.3">
      <c r="A6" s="322" t="s">
        <v>380</v>
      </c>
      <c r="B6" s="265"/>
      <c r="C6" s="114">
        <v>0</v>
      </c>
      <c r="D6" s="115">
        <v>0</v>
      </c>
      <c r="E6" s="115">
        <v>6</v>
      </c>
      <c r="F6" s="115">
        <v>0</v>
      </c>
      <c r="G6" s="115">
        <v>1</v>
      </c>
      <c r="H6" s="115">
        <v>2</v>
      </c>
    </row>
    <row r="7" spans="1:11" ht="15.75" customHeight="1" x14ac:dyDescent="0.3">
      <c r="A7" s="322" t="s">
        <v>381</v>
      </c>
      <c r="B7" s="265"/>
      <c r="C7" s="116">
        <v>0</v>
      </c>
      <c r="D7" s="117">
        <v>0</v>
      </c>
      <c r="E7" s="117">
        <v>0</v>
      </c>
      <c r="F7" s="117">
        <v>3</v>
      </c>
      <c r="G7" s="117">
        <v>0</v>
      </c>
      <c r="H7" s="117">
        <v>11</v>
      </c>
    </row>
    <row r="8" spans="1:11" ht="15.75" customHeight="1" x14ac:dyDescent="0.3">
      <c r="A8" s="322" t="s">
        <v>382</v>
      </c>
      <c r="B8" s="265"/>
      <c r="C8" s="116">
        <v>20</v>
      </c>
      <c r="D8" s="117">
        <v>3</v>
      </c>
      <c r="E8" s="117">
        <v>36</v>
      </c>
      <c r="F8" s="117">
        <v>0</v>
      </c>
      <c r="G8" s="117">
        <v>5</v>
      </c>
      <c r="H8" s="117">
        <v>0</v>
      </c>
    </row>
    <row r="9" spans="1:11" ht="15.75" customHeight="1" x14ac:dyDescent="0.3">
      <c r="A9" s="323" t="s">
        <v>383</v>
      </c>
      <c r="B9" s="113" t="s">
        <v>384</v>
      </c>
      <c r="C9" s="116">
        <v>79</v>
      </c>
      <c r="D9" s="117">
        <v>19</v>
      </c>
      <c r="E9" s="117">
        <v>114</v>
      </c>
      <c r="F9" s="117">
        <v>24</v>
      </c>
      <c r="G9" s="117">
        <v>57</v>
      </c>
      <c r="H9" s="117">
        <v>52</v>
      </c>
    </row>
    <row r="10" spans="1:11" ht="15.75" customHeight="1" x14ac:dyDescent="0.3">
      <c r="A10" s="287"/>
      <c r="B10" s="113" t="s">
        <v>385</v>
      </c>
      <c r="C10" s="118">
        <v>26.16</v>
      </c>
      <c r="D10" s="119">
        <v>34</v>
      </c>
      <c r="E10" s="119">
        <v>25.09</v>
      </c>
      <c r="F10" s="119">
        <v>14.12</v>
      </c>
      <c r="G10" s="119">
        <v>37.82</v>
      </c>
      <c r="H10" s="119">
        <v>19</v>
      </c>
    </row>
    <row r="11" spans="1:11" ht="15.75" customHeight="1" x14ac:dyDescent="0.3">
      <c r="A11" s="287"/>
      <c r="B11" s="113" t="s">
        <v>386</v>
      </c>
      <c r="C11" s="118">
        <v>15.34</v>
      </c>
      <c r="D11" s="119">
        <v>19.57</v>
      </c>
      <c r="E11" s="119">
        <v>14.83</v>
      </c>
      <c r="F11" s="119">
        <v>5.79</v>
      </c>
      <c r="G11" s="120">
        <v>31.9</v>
      </c>
      <c r="H11" s="119">
        <v>6.43</v>
      </c>
      <c r="J11" s="53" t="s">
        <v>387</v>
      </c>
    </row>
    <row r="12" spans="1:11" ht="15.75" customHeight="1" x14ac:dyDescent="0.3">
      <c r="A12" s="287"/>
      <c r="B12" s="113" t="s">
        <v>388</v>
      </c>
      <c r="C12" s="118">
        <v>6</v>
      </c>
      <c r="D12" s="119">
        <v>7</v>
      </c>
      <c r="E12" s="119">
        <v>6</v>
      </c>
      <c r="F12" s="119">
        <v>7</v>
      </c>
      <c r="G12" s="119">
        <v>12</v>
      </c>
      <c r="H12" s="119">
        <v>12</v>
      </c>
      <c r="K12" s="53" t="s">
        <v>389</v>
      </c>
    </row>
    <row r="13" spans="1:11" ht="15.75" customHeight="1" x14ac:dyDescent="0.3">
      <c r="A13" s="287"/>
      <c r="B13" s="121">
        <v>0.25</v>
      </c>
      <c r="C13" s="118">
        <v>14</v>
      </c>
      <c r="D13" s="119">
        <v>17.5</v>
      </c>
      <c r="E13" s="119">
        <v>12</v>
      </c>
      <c r="F13" s="119">
        <v>10.5</v>
      </c>
      <c r="G13" s="119">
        <v>18</v>
      </c>
      <c r="H13" s="119">
        <v>14</v>
      </c>
      <c r="K13" s="53" t="s">
        <v>390</v>
      </c>
    </row>
    <row r="14" spans="1:11" ht="15.75" customHeight="1" x14ac:dyDescent="0.3">
      <c r="A14" s="287"/>
      <c r="B14" s="121">
        <v>0.5</v>
      </c>
      <c r="C14" s="118">
        <v>24</v>
      </c>
      <c r="D14" s="119">
        <v>36</v>
      </c>
      <c r="E14" s="119">
        <v>24</v>
      </c>
      <c r="F14" s="119">
        <v>12</v>
      </c>
      <c r="G14" s="119">
        <v>24</v>
      </c>
      <c r="H14" s="119">
        <v>18</v>
      </c>
      <c r="K14" s="53" t="s">
        <v>391</v>
      </c>
    </row>
    <row r="15" spans="1:11" ht="15.75" customHeight="1" x14ac:dyDescent="0.3">
      <c r="A15" s="287"/>
      <c r="B15" s="121">
        <v>0.75</v>
      </c>
      <c r="C15" s="118">
        <v>36</v>
      </c>
      <c r="D15" s="119">
        <v>47.5</v>
      </c>
      <c r="E15" s="119">
        <v>36</v>
      </c>
      <c r="F15" s="119">
        <v>18</v>
      </c>
      <c r="G15" s="119">
        <v>48</v>
      </c>
      <c r="H15" s="119">
        <v>21.75</v>
      </c>
    </row>
    <row r="16" spans="1:11" ht="15.75" customHeight="1" x14ac:dyDescent="0.3">
      <c r="A16" s="258"/>
      <c r="B16" s="113" t="s">
        <v>392</v>
      </c>
      <c r="C16" s="118">
        <v>72</v>
      </c>
      <c r="D16" s="119">
        <v>72</v>
      </c>
      <c r="E16" s="119">
        <v>72</v>
      </c>
      <c r="F16" s="119">
        <v>28</v>
      </c>
      <c r="G16" s="119">
        <v>168</v>
      </c>
      <c r="H16" s="119">
        <v>42</v>
      </c>
    </row>
    <row r="17" spans="1:10" ht="15.75" customHeight="1" x14ac:dyDescent="0.25">
      <c r="A17" s="112"/>
      <c r="B17" s="112"/>
      <c r="C17" s="112"/>
      <c r="D17" s="112"/>
      <c r="E17" s="112"/>
      <c r="F17" s="112"/>
      <c r="G17" s="112"/>
      <c r="H17" s="112"/>
    </row>
    <row r="18" spans="1:10" ht="15.75" customHeight="1" x14ac:dyDescent="0.3">
      <c r="A18" s="327" t="s">
        <v>393</v>
      </c>
      <c r="B18" s="271"/>
      <c r="C18" s="324" t="s">
        <v>372</v>
      </c>
      <c r="D18" s="325" t="s">
        <v>373</v>
      </c>
      <c r="E18" s="326" t="s">
        <v>374</v>
      </c>
      <c r="F18" s="265"/>
      <c r="G18" s="326" t="s">
        <v>375</v>
      </c>
      <c r="H18" s="265"/>
    </row>
    <row r="19" spans="1:10" ht="15.75" customHeight="1" x14ac:dyDescent="0.3">
      <c r="A19" s="271"/>
      <c r="B19" s="271"/>
      <c r="C19" s="258"/>
      <c r="D19" s="258"/>
      <c r="E19" s="122" t="s">
        <v>376</v>
      </c>
      <c r="F19" s="122" t="s">
        <v>377</v>
      </c>
      <c r="G19" s="122" t="s">
        <v>378</v>
      </c>
      <c r="H19" s="122" t="s">
        <v>379</v>
      </c>
    </row>
    <row r="20" spans="1:10" ht="15.75" customHeight="1" x14ac:dyDescent="0.3">
      <c r="A20" s="326" t="s">
        <v>380</v>
      </c>
      <c r="B20" s="265"/>
      <c r="C20" s="123">
        <v>0</v>
      </c>
      <c r="D20" s="124">
        <v>0</v>
      </c>
      <c r="E20" s="124">
        <v>4</v>
      </c>
      <c r="F20" s="124">
        <v>0</v>
      </c>
      <c r="G20" s="124">
        <v>1</v>
      </c>
      <c r="H20" s="124">
        <v>2</v>
      </c>
    </row>
    <row r="21" spans="1:10" ht="15.75" customHeight="1" x14ac:dyDescent="0.3">
      <c r="A21" s="326" t="s">
        <v>381</v>
      </c>
      <c r="B21" s="265"/>
      <c r="C21" s="125">
        <v>0</v>
      </c>
      <c r="D21" s="126">
        <v>0</v>
      </c>
      <c r="E21" s="126">
        <v>0</v>
      </c>
      <c r="F21" s="126">
        <v>2</v>
      </c>
      <c r="G21" s="126">
        <v>1</v>
      </c>
      <c r="H21" s="126">
        <v>7</v>
      </c>
    </row>
    <row r="22" spans="1:10" ht="15.75" customHeight="1" x14ac:dyDescent="0.3">
      <c r="A22" s="326" t="s">
        <v>394</v>
      </c>
      <c r="B22" s="265"/>
      <c r="C22" s="125">
        <v>2</v>
      </c>
      <c r="D22" s="126">
        <v>1</v>
      </c>
      <c r="E22" s="126">
        <v>5</v>
      </c>
      <c r="F22" s="126">
        <v>0</v>
      </c>
      <c r="G22" s="126">
        <v>0</v>
      </c>
      <c r="H22" s="126">
        <v>0</v>
      </c>
    </row>
    <row r="23" spans="1:10" ht="15.75" customHeight="1" x14ac:dyDescent="0.3">
      <c r="A23" s="328" t="s">
        <v>383</v>
      </c>
      <c r="B23" s="122" t="s">
        <v>384</v>
      </c>
      <c r="C23" s="125">
        <v>97</v>
      </c>
      <c r="D23" s="126">
        <v>21</v>
      </c>
      <c r="E23" s="126">
        <v>147</v>
      </c>
      <c r="F23" s="126">
        <v>25</v>
      </c>
      <c r="G23" s="126">
        <v>61</v>
      </c>
      <c r="H23" s="126">
        <v>56</v>
      </c>
    </row>
    <row r="24" spans="1:10" ht="15.75" customHeight="1" x14ac:dyDescent="0.3">
      <c r="A24" s="287"/>
      <c r="B24" s="122" t="s">
        <v>385</v>
      </c>
      <c r="C24" s="127">
        <v>17.899999999999999</v>
      </c>
      <c r="D24" s="128">
        <v>23.14</v>
      </c>
      <c r="E24" s="128">
        <v>17.149999999999999</v>
      </c>
      <c r="F24" s="128">
        <v>11.6</v>
      </c>
      <c r="G24" s="128">
        <v>26.84</v>
      </c>
      <c r="H24" s="128">
        <v>13.54</v>
      </c>
    </row>
    <row r="25" spans="1:10" ht="15.75" customHeight="1" x14ac:dyDescent="0.3">
      <c r="A25" s="287"/>
      <c r="B25" s="122" t="s">
        <v>386</v>
      </c>
      <c r="C25" s="127">
        <v>9.77</v>
      </c>
      <c r="D25" s="128">
        <v>11.08</v>
      </c>
      <c r="E25" s="128">
        <v>9.17</v>
      </c>
      <c r="F25" s="128">
        <v>2.1800000000000002</v>
      </c>
      <c r="G25" s="128">
        <v>25.69</v>
      </c>
      <c r="H25" s="128">
        <v>4.5</v>
      </c>
      <c r="J25" s="59"/>
    </row>
    <row r="26" spans="1:10" ht="15.75" customHeight="1" x14ac:dyDescent="0.3">
      <c r="A26" s="287"/>
      <c r="B26" s="122" t="s">
        <v>388</v>
      </c>
      <c r="C26" s="127">
        <v>7</v>
      </c>
      <c r="D26" s="128">
        <v>11</v>
      </c>
      <c r="E26" s="128">
        <v>7</v>
      </c>
      <c r="F26" s="128">
        <v>8</v>
      </c>
      <c r="G26" s="128">
        <v>9</v>
      </c>
      <c r="H26" s="128">
        <v>9</v>
      </c>
      <c r="J26" s="59"/>
    </row>
    <row r="27" spans="1:10" ht="15.75" customHeight="1" x14ac:dyDescent="0.3">
      <c r="A27" s="287"/>
      <c r="B27" s="129">
        <v>0.25</v>
      </c>
      <c r="C27" s="127">
        <v>12</v>
      </c>
      <c r="D27" s="128">
        <v>14</v>
      </c>
      <c r="E27" s="128">
        <v>11</v>
      </c>
      <c r="F27" s="128">
        <v>10</v>
      </c>
      <c r="G27" s="128">
        <v>12</v>
      </c>
      <c r="H27" s="128">
        <v>10</v>
      </c>
      <c r="J27" s="59"/>
    </row>
    <row r="28" spans="1:10" ht="15.75" customHeight="1" x14ac:dyDescent="0.3">
      <c r="A28" s="287"/>
      <c r="B28" s="129">
        <v>0.5</v>
      </c>
      <c r="C28" s="127">
        <v>14</v>
      </c>
      <c r="D28" s="128">
        <v>24</v>
      </c>
      <c r="E28" s="128">
        <v>14</v>
      </c>
      <c r="F28" s="128">
        <v>12</v>
      </c>
      <c r="G28" s="128">
        <v>18</v>
      </c>
      <c r="H28" s="128">
        <v>12</v>
      </c>
    </row>
    <row r="29" spans="1:10" ht="15.75" customHeight="1" x14ac:dyDescent="0.3">
      <c r="A29" s="287"/>
      <c r="B29" s="129">
        <v>0.75</v>
      </c>
      <c r="C29" s="127">
        <v>20</v>
      </c>
      <c r="D29" s="128">
        <v>24</v>
      </c>
      <c r="E29" s="128">
        <v>19</v>
      </c>
      <c r="F29" s="128">
        <v>12</v>
      </c>
      <c r="G29" s="128">
        <v>24</v>
      </c>
      <c r="H29" s="128">
        <v>17.25</v>
      </c>
    </row>
    <row r="30" spans="1:10" ht="15.75" customHeight="1" x14ac:dyDescent="0.3">
      <c r="A30" s="258"/>
      <c r="B30" s="122" t="s">
        <v>392</v>
      </c>
      <c r="C30" s="127">
        <v>60</v>
      </c>
      <c r="D30" s="128">
        <v>52</v>
      </c>
      <c r="E30" s="128">
        <v>60</v>
      </c>
      <c r="F30" s="128">
        <v>18</v>
      </c>
      <c r="G30" s="128">
        <v>120</v>
      </c>
      <c r="H30" s="128">
        <v>27</v>
      </c>
    </row>
    <row r="31" spans="1:10" ht="15.75" customHeight="1" x14ac:dyDescent="0.25"/>
    <row r="32" spans="1:10" ht="15.75" customHeight="1" x14ac:dyDescent="0.25">
      <c r="A32" s="329" t="s">
        <v>395</v>
      </c>
      <c r="B32" s="271"/>
      <c r="C32" s="271"/>
      <c r="D32" s="271"/>
    </row>
    <row r="33" spans="1:12" ht="15.75" customHeight="1" x14ac:dyDescent="0.25">
      <c r="A33" s="271"/>
      <c r="B33" s="271"/>
      <c r="C33" s="271"/>
      <c r="D33" s="271"/>
    </row>
    <row r="34" spans="1:12" ht="15.75" customHeight="1" x14ac:dyDescent="0.25"/>
    <row r="35" spans="1:12" ht="15.75" customHeight="1" x14ac:dyDescent="0.3">
      <c r="A35" s="327" t="s">
        <v>371</v>
      </c>
      <c r="B35" s="271"/>
      <c r="C35" s="320" t="s">
        <v>372</v>
      </c>
      <c r="D35" s="321" t="s">
        <v>396</v>
      </c>
      <c r="E35" s="322" t="s">
        <v>374</v>
      </c>
      <c r="F35" s="265"/>
      <c r="G35" s="322" t="s">
        <v>375</v>
      </c>
      <c r="H35" s="265"/>
    </row>
    <row r="36" spans="1:12" ht="15.75" customHeight="1" x14ac:dyDescent="0.3">
      <c r="A36" s="271"/>
      <c r="B36" s="271"/>
      <c r="C36" s="258"/>
      <c r="D36" s="258"/>
      <c r="E36" s="113" t="s">
        <v>397</v>
      </c>
      <c r="F36" s="113" t="s">
        <v>398</v>
      </c>
      <c r="G36" s="113" t="s">
        <v>399</v>
      </c>
      <c r="H36" s="113" t="s">
        <v>400</v>
      </c>
    </row>
    <row r="37" spans="1:12" ht="15.75" customHeight="1" x14ac:dyDescent="0.3">
      <c r="A37" s="322" t="s">
        <v>380</v>
      </c>
      <c r="B37" s="265"/>
      <c r="C37" s="114">
        <v>0</v>
      </c>
      <c r="D37" s="115">
        <v>0</v>
      </c>
      <c r="E37" s="115">
        <v>6</v>
      </c>
      <c r="F37" s="115">
        <v>0</v>
      </c>
      <c r="G37" s="115">
        <v>1</v>
      </c>
      <c r="H37" s="115">
        <v>2</v>
      </c>
      <c r="J37" s="53" t="s">
        <v>401</v>
      </c>
    </row>
    <row r="38" spans="1:12" ht="15.75" customHeight="1" x14ac:dyDescent="0.3">
      <c r="A38" s="322" t="s">
        <v>381</v>
      </c>
      <c r="B38" s="265"/>
      <c r="C38" s="116">
        <v>0</v>
      </c>
      <c r="D38" s="117">
        <v>0</v>
      </c>
      <c r="E38" s="117">
        <v>0</v>
      </c>
      <c r="F38" s="117">
        <v>6</v>
      </c>
      <c r="G38" s="117">
        <v>7</v>
      </c>
      <c r="H38" s="117">
        <v>17</v>
      </c>
      <c r="K38" s="53" t="s">
        <v>402</v>
      </c>
    </row>
    <row r="39" spans="1:12" ht="15.75" customHeight="1" x14ac:dyDescent="0.3">
      <c r="A39" s="322" t="s">
        <v>382</v>
      </c>
      <c r="B39" s="265"/>
      <c r="C39" s="116">
        <v>20</v>
      </c>
      <c r="D39" s="117">
        <v>3</v>
      </c>
      <c r="E39" s="117">
        <v>68</v>
      </c>
      <c r="F39" s="117">
        <v>0</v>
      </c>
      <c r="G39" s="117">
        <v>24</v>
      </c>
      <c r="H39" s="117">
        <v>0</v>
      </c>
      <c r="K39" s="53" t="s">
        <v>403</v>
      </c>
      <c r="L39" s="53">
        <v>28</v>
      </c>
    </row>
    <row r="40" spans="1:12" ht="15.75" customHeight="1" x14ac:dyDescent="0.3">
      <c r="A40" s="323" t="s">
        <v>383</v>
      </c>
      <c r="B40" s="113" t="s">
        <v>384</v>
      </c>
      <c r="C40" s="116">
        <v>79</v>
      </c>
      <c r="D40" s="117">
        <v>17</v>
      </c>
      <c r="E40" s="117">
        <v>238</v>
      </c>
      <c r="F40" s="117">
        <v>143</v>
      </c>
      <c r="G40" s="117">
        <v>177</v>
      </c>
      <c r="H40" s="117">
        <v>92</v>
      </c>
      <c r="K40" s="53" t="s">
        <v>404</v>
      </c>
      <c r="L40" s="53">
        <v>13.12</v>
      </c>
    </row>
    <row r="41" spans="1:12" ht="15.75" customHeight="1" x14ac:dyDescent="0.3">
      <c r="A41" s="287"/>
      <c r="B41" s="113" t="s">
        <v>385</v>
      </c>
      <c r="C41" s="118">
        <v>26.16</v>
      </c>
      <c r="D41" s="119">
        <v>35.29</v>
      </c>
      <c r="E41" s="119">
        <v>25.84</v>
      </c>
      <c r="F41" s="119">
        <v>12.62</v>
      </c>
      <c r="G41" s="119">
        <v>38.71</v>
      </c>
      <c r="H41" s="119">
        <v>17.170000000000002</v>
      </c>
      <c r="K41" s="53" t="s">
        <v>405</v>
      </c>
      <c r="L41" s="53">
        <v>5.26</v>
      </c>
    </row>
    <row r="42" spans="1:12" ht="15.75" customHeight="1" x14ac:dyDescent="0.3">
      <c r="A42" s="287"/>
      <c r="B42" s="113" t="s">
        <v>386</v>
      </c>
      <c r="C42" s="118">
        <v>15.34</v>
      </c>
      <c r="D42" s="119">
        <v>20.34</v>
      </c>
      <c r="E42" s="119">
        <v>15.6</v>
      </c>
      <c r="F42" s="119">
        <v>4.49</v>
      </c>
      <c r="G42" s="120">
        <v>31.21</v>
      </c>
      <c r="H42" s="119">
        <v>5.72</v>
      </c>
      <c r="K42" s="53" t="s">
        <v>406</v>
      </c>
      <c r="L42" s="53">
        <v>17.63</v>
      </c>
    </row>
    <row r="43" spans="1:12" ht="15.75" customHeight="1" x14ac:dyDescent="0.3">
      <c r="A43" s="287"/>
      <c r="B43" s="113" t="s">
        <v>388</v>
      </c>
      <c r="C43" s="118">
        <v>6</v>
      </c>
      <c r="D43" s="119">
        <v>7</v>
      </c>
      <c r="E43" s="119">
        <v>6</v>
      </c>
      <c r="F43" s="119">
        <v>6</v>
      </c>
      <c r="G43" s="119">
        <v>11</v>
      </c>
      <c r="H43" s="119">
        <v>11</v>
      </c>
      <c r="K43" s="53" t="s">
        <v>407</v>
      </c>
      <c r="L43" s="53">
        <v>5.63</v>
      </c>
    </row>
    <row r="44" spans="1:12" ht="15.75" customHeight="1" x14ac:dyDescent="0.3">
      <c r="A44" s="287"/>
      <c r="B44" s="121">
        <v>0.25</v>
      </c>
      <c r="C44" s="118">
        <v>14</v>
      </c>
      <c r="D44" s="119">
        <v>13</v>
      </c>
      <c r="E44" s="119">
        <v>12</v>
      </c>
      <c r="F44" s="119">
        <v>10</v>
      </c>
      <c r="G44" s="119">
        <v>18</v>
      </c>
      <c r="H44" s="119">
        <v>12</v>
      </c>
      <c r="K44" s="130" t="s">
        <v>408</v>
      </c>
      <c r="L44" s="130">
        <v>-4.5199999999999996</v>
      </c>
    </row>
    <row r="45" spans="1:12" ht="15.75" customHeight="1" x14ac:dyDescent="0.3">
      <c r="A45" s="287"/>
      <c r="B45" s="121">
        <v>0.5</v>
      </c>
      <c r="C45" s="118">
        <v>24</v>
      </c>
      <c r="D45" s="119">
        <v>36</v>
      </c>
      <c r="E45" s="119">
        <v>24</v>
      </c>
      <c r="F45" s="119">
        <v>12</v>
      </c>
      <c r="G45" s="119">
        <v>24</v>
      </c>
      <c r="H45" s="119">
        <v>17</v>
      </c>
      <c r="K45" s="53" t="s">
        <v>409</v>
      </c>
      <c r="L45" s="53">
        <v>-0.38</v>
      </c>
    </row>
    <row r="46" spans="1:12" ht="15.75" customHeight="1" x14ac:dyDescent="0.3">
      <c r="A46" s="287"/>
      <c r="B46" s="121">
        <v>0.75</v>
      </c>
      <c r="C46" s="118">
        <v>36</v>
      </c>
      <c r="D46" s="119">
        <v>48</v>
      </c>
      <c r="E46" s="119">
        <v>36</v>
      </c>
      <c r="F46" s="119">
        <v>14</v>
      </c>
      <c r="G46" s="119">
        <v>54</v>
      </c>
      <c r="H46" s="119">
        <v>18</v>
      </c>
    </row>
    <row r="47" spans="1:12" ht="15.75" customHeight="1" x14ac:dyDescent="0.3">
      <c r="A47" s="258"/>
      <c r="B47" s="113" t="s">
        <v>392</v>
      </c>
      <c r="C47" s="118">
        <v>72</v>
      </c>
      <c r="D47" s="119">
        <v>72</v>
      </c>
      <c r="E47" s="119">
        <v>96</v>
      </c>
      <c r="F47" s="119">
        <v>28</v>
      </c>
      <c r="G47" s="119">
        <v>168</v>
      </c>
      <c r="H47" s="119">
        <v>42</v>
      </c>
    </row>
    <row r="48" spans="1:12" ht="15.75" customHeight="1" x14ac:dyDescent="0.25">
      <c r="A48" s="112"/>
      <c r="B48" s="112"/>
      <c r="C48" s="112"/>
      <c r="D48" s="112"/>
      <c r="E48" s="112"/>
      <c r="F48" s="112"/>
      <c r="G48" s="112"/>
      <c r="H48" s="112"/>
    </row>
    <row r="49" spans="1:8" ht="15.75" customHeight="1" x14ac:dyDescent="0.3">
      <c r="A49" s="327" t="s">
        <v>393</v>
      </c>
      <c r="B49" s="271"/>
      <c r="C49" s="324" t="s">
        <v>372</v>
      </c>
      <c r="D49" s="325" t="s">
        <v>410</v>
      </c>
      <c r="E49" s="326" t="s">
        <v>374</v>
      </c>
      <c r="F49" s="265"/>
      <c r="G49" s="326" t="s">
        <v>375</v>
      </c>
      <c r="H49" s="265"/>
    </row>
    <row r="50" spans="1:8" ht="15.75" customHeight="1" x14ac:dyDescent="0.3">
      <c r="A50" s="271"/>
      <c r="B50" s="271"/>
      <c r="C50" s="258"/>
      <c r="D50" s="258"/>
      <c r="E50" s="122" t="s">
        <v>397</v>
      </c>
      <c r="F50" s="122" t="s">
        <v>398</v>
      </c>
      <c r="G50" s="122" t="s">
        <v>399</v>
      </c>
      <c r="H50" s="122" t="s">
        <v>400</v>
      </c>
    </row>
    <row r="51" spans="1:8" ht="15.75" customHeight="1" x14ac:dyDescent="0.3">
      <c r="A51" s="326" t="s">
        <v>380</v>
      </c>
      <c r="B51" s="265"/>
      <c r="C51" s="123">
        <v>0</v>
      </c>
      <c r="D51" s="124">
        <v>0</v>
      </c>
      <c r="E51" s="124">
        <v>4</v>
      </c>
      <c r="F51" s="124">
        <v>2</v>
      </c>
      <c r="G51" s="124">
        <v>2</v>
      </c>
      <c r="H51" s="124">
        <v>2</v>
      </c>
    </row>
    <row r="52" spans="1:8" ht="15.75" customHeight="1" x14ac:dyDescent="0.3">
      <c r="A52" s="326" t="s">
        <v>381</v>
      </c>
      <c r="B52" s="265"/>
      <c r="C52" s="125">
        <v>0</v>
      </c>
      <c r="D52" s="126">
        <v>0</v>
      </c>
      <c r="E52" s="126">
        <v>0</v>
      </c>
      <c r="F52" s="126">
        <v>3</v>
      </c>
      <c r="G52" s="126">
        <v>8</v>
      </c>
      <c r="H52" s="126">
        <v>11</v>
      </c>
    </row>
    <row r="53" spans="1:8" ht="15.75" customHeight="1" x14ac:dyDescent="0.3">
      <c r="A53" s="326" t="s">
        <v>394</v>
      </c>
      <c r="B53" s="265"/>
      <c r="C53" s="125">
        <v>2</v>
      </c>
      <c r="D53" s="126">
        <v>1</v>
      </c>
      <c r="E53" s="126">
        <v>13</v>
      </c>
      <c r="F53" s="126">
        <v>0</v>
      </c>
      <c r="G53" s="126">
        <v>0</v>
      </c>
      <c r="H53" s="126">
        <v>0</v>
      </c>
    </row>
    <row r="54" spans="1:8" ht="15.75" customHeight="1" x14ac:dyDescent="0.3">
      <c r="A54" s="328" t="s">
        <v>383</v>
      </c>
      <c r="B54" s="122" t="s">
        <v>384</v>
      </c>
      <c r="C54" s="125">
        <v>97</v>
      </c>
      <c r="D54" s="126">
        <v>19</v>
      </c>
      <c r="E54" s="126">
        <v>295</v>
      </c>
      <c r="F54" s="126">
        <v>144</v>
      </c>
      <c r="G54" s="126">
        <v>199</v>
      </c>
      <c r="H54" s="126">
        <v>98</v>
      </c>
    </row>
    <row r="55" spans="1:8" ht="15.75" customHeight="1" x14ac:dyDescent="0.3">
      <c r="A55" s="287"/>
      <c r="B55" s="122" t="s">
        <v>385</v>
      </c>
      <c r="C55" s="127">
        <v>17.899999999999999</v>
      </c>
      <c r="D55" s="128">
        <v>23.63</v>
      </c>
      <c r="E55" s="128">
        <v>17.37</v>
      </c>
      <c r="F55" s="128">
        <v>12.54</v>
      </c>
      <c r="G55" s="128">
        <v>25.99</v>
      </c>
      <c r="H55" s="128">
        <v>12.94</v>
      </c>
    </row>
    <row r="56" spans="1:8" ht="15.75" customHeight="1" x14ac:dyDescent="0.3">
      <c r="A56" s="287"/>
      <c r="B56" s="122" t="s">
        <v>386</v>
      </c>
      <c r="C56" s="127">
        <v>9.77</v>
      </c>
      <c r="D56" s="128">
        <v>11.57</v>
      </c>
      <c r="E56" s="128">
        <v>8.69</v>
      </c>
      <c r="F56" s="128">
        <v>4.49</v>
      </c>
      <c r="G56" s="128">
        <v>20.04</v>
      </c>
      <c r="H56" s="128">
        <v>4</v>
      </c>
    </row>
    <row r="57" spans="1:8" ht="15.75" customHeight="1" x14ac:dyDescent="0.3">
      <c r="A57" s="287"/>
      <c r="B57" s="122" t="s">
        <v>388</v>
      </c>
      <c r="C57" s="127">
        <v>7</v>
      </c>
      <c r="D57" s="128">
        <v>11</v>
      </c>
      <c r="E57" s="128">
        <v>7</v>
      </c>
      <c r="F57" s="128">
        <v>8</v>
      </c>
      <c r="G57" s="128">
        <v>2</v>
      </c>
      <c r="H57" s="128">
        <v>9</v>
      </c>
    </row>
    <row r="58" spans="1:8" ht="15.75" customHeight="1" x14ac:dyDescent="0.3">
      <c r="A58" s="287"/>
      <c r="B58" s="129">
        <v>0.25</v>
      </c>
      <c r="C58" s="127">
        <v>12</v>
      </c>
      <c r="D58" s="128">
        <v>13.5</v>
      </c>
      <c r="E58" s="128">
        <v>12</v>
      </c>
      <c r="F58" s="128">
        <v>11</v>
      </c>
      <c r="G58" s="128">
        <v>12</v>
      </c>
      <c r="H58" s="128">
        <v>10</v>
      </c>
    </row>
    <row r="59" spans="1:8" ht="15.75" customHeight="1" x14ac:dyDescent="0.3">
      <c r="A59" s="287"/>
      <c r="B59" s="129">
        <v>0.5</v>
      </c>
      <c r="C59" s="127">
        <v>14</v>
      </c>
      <c r="D59" s="128">
        <v>24</v>
      </c>
      <c r="E59" s="128">
        <v>14</v>
      </c>
      <c r="F59" s="128">
        <v>12</v>
      </c>
      <c r="G59" s="128">
        <v>19</v>
      </c>
      <c r="H59" s="128">
        <v>12</v>
      </c>
    </row>
    <row r="60" spans="1:8" ht="15.75" customHeight="1" x14ac:dyDescent="0.3">
      <c r="A60" s="287"/>
      <c r="B60" s="129">
        <v>0.75</v>
      </c>
      <c r="C60" s="127">
        <v>20</v>
      </c>
      <c r="D60" s="128">
        <v>27</v>
      </c>
      <c r="E60" s="128">
        <v>20</v>
      </c>
      <c r="F60" s="128">
        <v>12</v>
      </c>
      <c r="G60" s="128">
        <v>30</v>
      </c>
      <c r="H60" s="128">
        <v>14</v>
      </c>
    </row>
    <row r="61" spans="1:8" ht="15.75" customHeight="1" x14ac:dyDescent="0.3">
      <c r="A61" s="258"/>
      <c r="B61" s="122" t="s">
        <v>392</v>
      </c>
      <c r="C61" s="127">
        <v>60</v>
      </c>
      <c r="D61" s="128">
        <v>52</v>
      </c>
      <c r="E61" s="128">
        <v>60</v>
      </c>
      <c r="F61" s="128">
        <v>48</v>
      </c>
      <c r="G61" s="128">
        <v>120</v>
      </c>
      <c r="H61" s="128">
        <v>27</v>
      </c>
    </row>
    <row r="62" spans="1:8" ht="15.75" customHeight="1" x14ac:dyDescent="0.25"/>
    <row r="63" spans="1:8" ht="15.75" customHeight="1" x14ac:dyDescent="0.25"/>
    <row r="64" spans="1:8"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8">
    <mergeCell ref="A54:A61"/>
    <mergeCell ref="A37:B37"/>
    <mergeCell ref="A38:B38"/>
    <mergeCell ref="A39:B39"/>
    <mergeCell ref="A40:A47"/>
    <mergeCell ref="A49:B50"/>
    <mergeCell ref="E49:F49"/>
    <mergeCell ref="G49:H49"/>
    <mergeCell ref="A51:B51"/>
    <mergeCell ref="A52:B52"/>
    <mergeCell ref="A53:B53"/>
    <mergeCell ref="C49:C50"/>
    <mergeCell ref="D49:D50"/>
    <mergeCell ref="A18:B19"/>
    <mergeCell ref="A20:B20"/>
    <mergeCell ref="A21:B21"/>
    <mergeCell ref="A22:B22"/>
    <mergeCell ref="A23:A30"/>
    <mergeCell ref="C18:C19"/>
    <mergeCell ref="D18:D19"/>
    <mergeCell ref="E18:F18"/>
    <mergeCell ref="G18:H18"/>
    <mergeCell ref="C35:C36"/>
    <mergeCell ref="D35:D36"/>
    <mergeCell ref="E35:F35"/>
    <mergeCell ref="G35:H35"/>
    <mergeCell ref="A32:D33"/>
    <mergeCell ref="A35:B36"/>
    <mergeCell ref="G4:H4"/>
    <mergeCell ref="A6:B6"/>
    <mergeCell ref="A7:B7"/>
    <mergeCell ref="A8:B8"/>
    <mergeCell ref="A9:A16"/>
    <mergeCell ref="A1:C2"/>
    <mergeCell ref="A4:B5"/>
    <mergeCell ref="C4:C5"/>
    <mergeCell ref="D4:D5"/>
    <mergeCell ref="E4:F4"/>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W1000"/>
  <sheetViews>
    <sheetView workbookViewId="0"/>
  </sheetViews>
  <sheetFormatPr defaultColWidth="12.6328125" defaultRowHeight="15" customHeight="1" x14ac:dyDescent="0.25"/>
  <cols>
    <col min="1" max="1" width="12.6328125" customWidth="1"/>
    <col min="2" max="2" width="9.26953125" customWidth="1"/>
    <col min="3" max="10" width="7.7265625" customWidth="1"/>
    <col min="13" max="23" width="9.26953125" customWidth="1"/>
  </cols>
  <sheetData>
    <row r="1" spans="1:23" ht="15.75" customHeight="1" x14ac:dyDescent="0.25">
      <c r="B1" s="131" t="s">
        <v>411</v>
      </c>
      <c r="C1" s="131"/>
      <c r="D1" s="131"/>
      <c r="E1" s="131"/>
      <c r="F1" s="131"/>
      <c r="G1" s="131"/>
      <c r="H1" s="131"/>
      <c r="I1" s="131"/>
      <c r="J1" s="131"/>
      <c r="K1" s="131"/>
      <c r="M1" s="93"/>
      <c r="N1" s="93"/>
      <c r="O1" s="93"/>
      <c r="P1" s="93"/>
      <c r="Q1" s="93"/>
      <c r="R1" s="93"/>
      <c r="S1" s="93"/>
      <c r="T1" s="93"/>
      <c r="U1" s="93"/>
      <c r="V1" s="93"/>
      <c r="W1" s="93"/>
    </row>
    <row r="2" spans="1:23" ht="15.75" customHeight="1" x14ac:dyDescent="0.25">
      <c r="A2" s="53" t="s">
        <v>412</v>
      </c>
      <c r="B2" s="131"/>
      <c r="C2" s="131"/>
      <c r="D2" s="131"/>
      <c r="E2" s="131"/>
      <c r="F2" s="131"/>
      <c r="G2" s="131"/>
      <c r="H2" s="131"/>
      <c r="I2" s="131"/>
      <c r="J2" s="131"/>
      <c r="K2" s="131"/>
      <c r="M2" s="337" t="s">
        <v>413</v>
      </c>
      <c r="N2" s="255"/>
      <c r="O2" s="255"/>
      <c r="P2" s="255"/>
      <c r="Q2" s="256"/>
      <c r="R2" s="346"/>
      <c r="S2" s="337" t="s">
        <v>414</v>
      </c>
      <c r="T2" s="255"/>
      <c r="U2" s="255"/>
      <c r="V2" s="255"/>
      <c r="W2" s="256"/>
    </row>
    <row r="3" spans="1:23" ht="15.75" customHeight="1" x14ac:dyDescent="0.3">
      <c r="B3" s="347" t="s">
        <v>413</v>
      </c>
      <c r="C3" s="255"/>
      <c r="D3" s="255"/>
      <c r="E3" s="255"/>
      <c r="F3" s="255"/>
      <c r="G3" s="255"/>
      <c r="H3" s="255"/>
      <c r="I3" s="255"/>
      <c r="J3" s="255"/>
      <c r="K3" s="256"/>
      <c r="M3" s="338"/>
      <c r="N3" s="348" t="s">
        <v>415</v>
      </c>
      <c r="O3" s="291"/>
      <c r="P3" s="292"/>
      <c r="Q3" s="349" t="s">
        <v>416</v>
      </c>
      <c r="R3" s="271"/>
      <c r="S3" s="338"/>
      <c r="T3" s="348" t="s">
        <v>415</v>
      </c>
      <c r="U3" s="291"/>
      <c r="V3" s="292"/>
      <c r="W3" s="349" t="s">
        <v>416</v>
      </c>
    </row>
    <row r="4" spans="1:23" ht="15.75" customHeight="1" x14ac:dyDescent="0.25">
      <c r="B4" s="132" t="s">
        <v>415</v>
      </c>
      <c r="C4" s="352" t="s">
        <v>417</v>
      </c>
      <c r="D4" s="265"/>
      <c r="E4" s="352" t="s">
        <v>11</v>
      </c>
      <c r="F4" s="265"/>
      <c r="G4" s="352" t="s">
        <v>418</v>
      </c>
      <c r="H4" s="265"/>
      <c r="I4" s="353" t="s">
        <v>419</v>
      </c>
      <c r="J4" s="354"/>
      <c r="K4" s="133" t="s">
        <v>416</v>
      </c>
      <c r="M4" s="339"/>
      <c r="N4" s="134" t="s">
        <v>420</v>
      </c>
      <c r="O4" s="135" t="s">
        <v>421</v>
      </c>
      <c r="P4" s="136" t="s">
        <v>422</v>
      </c>
      <c r="Q4" s="350"/>
      <c r="R4" s="271"/>
      <c r="S4" s="339"/>
      <c r="T4" s="134" t="s">
        <v>420</v>
      </c>
      <c r="U4" s="135" t="s">
        <v>421</v>
      </c>
      <c r="V4" s="136" t="s">
        <v>422</v>
      </c>
      <c r="W4" s="350"/>
    </row>
    <row r="5" spans="1:23" ht="15.75" customHeight="1" x14ac:dyDescent="0.25">
      <c r="B5" s="137" t="s">
        <v>420</v>
      </c>
      <c r="C5" s="138">
        <v>0</v>
      </c>
      <c r="D5" s="139">
        <f t="shared" ref="D5:D8" si="0">C5/$C$8</f>
        <v>0</v>
      </c>
      <c r="E5" s="140">
        <v>86</v>
      </c>
      <c r="F5" s="141">
        <f t="shared" ref="F5:F8" si="1">E5/$E$8</f>
        <v>0.65151515151515149</v>
      </c>
      <c r="G5" s="138">
        <v>0</v>
      </c>
      <c r="H5" s="139">
        <f t="shared" ref="H5:H8" si="2">G5/$G$8</f>
        <v>0</v>
      </c>
      <c r="I5" s="142">
        <v>0</v>
      </c>
      <c r="J5" s="139">
        <f t="shared" ref="J5:J8" si="3">I5/$I$8</f>
        <v>0</v>
      </c>
      <c r="K5" s="143">
        <f>C5+E5</f>
        <v>86</v>
      </c>
      <c r="M5" s="351" t="s">
        <v>423</v>
      </c>
      <c r="N5" s="144">
        <v>0</v>
      </c>
      <c r="O5" s="93">
        <v>0</v>
      </c>
      <c r="P5" s="93">
        <v>1</v>
      </c>
      <c r="Q5" s="145">
        <v>1</v>
      </c>
      <c r="R5" s="271"/>
      <c r="S5" s="343" t="s">
        <v>423</v>
      </c>
      <c r="T5" s="93">
        <v>0</v>
      </c>
      <c r="U5" s="93">
        <v>0</v>
      </c>
      <c r="V5" s="93">
        <v>0</v>
      </c>
      <c r="W5" s="145">
        <v>0</v>
      </c>
    </row>
    <row r="6" spans="1:23" ht="15.75" customHeight="1" x14ac:dyDescent="0.25">
      <c r="B6" s="137" t="s">
        <v>421</v>
      </c>
      <c r="C6" s="146">
        <v>0</v>
      </c>
      <c r="D6" s="147">
        <f t="shared" si="0"/>
        <v>0</v>
      </c>
      <c r="E6" s="146">
        <v>35</v>
      </c>
      <c r="F6" s="147">
        <f t="shared" si="1"/>
        <v>0.26515151515151514</v>
      </c>
      <c r="G6" s="148">
        <v>33</v>
      </c>
      <c r="H6" s="149">
        <f t="shared" si="2"/>
        <v>0.89189189189189189</v>
      </c>
      <c r="I6" s="131">
        <v>0</v>
      </c>
      <c r="J6" s="147">
        <f t="shared" si="3"/>
        <v>0</v>
      </c>
      <c r="K6" s="143">
        <f>C6+E6+G6</f>
        <v>68</v>
      </c>
      <c r="M6" s="331"/>
      <c r="N6" s="150">
        <f t="shared" ref="N6:Q6" si="4">N5/$C$8</f>
        <v>0</v>
      </c>
      <c r="O6" s="151">
        <f t="shared" si="4"/>
        <v>0</v>
      </c>
      <c r="P6" s="151">
        <f t="shared" si="4"/>
        <v>1</v>
      </c>
      <c r="Q6" s="152">
        <f t="shared" si="4"/>
        <v>1</v>
      </c>
      <c r="R6" s="271"/>
      <c r="S6" s="336"/>
      <c r="T6" s="153"/>
      <c r="U6" s="153"/>
      <c r="V6" s="153"/>
      <c r="W6" s="152"/>
    </row>
    <row r="7" spans="1:23" ht="15.75" customHeight="1" x14ac:dyDescent="0.25">
      <c r="B7" s="137" t="s">
        <v>422</v>
      </c>
      <c r="C7" s="154">
        <v>1</v>
      </c>
      <c r="D7" s="155">
        <f t="shared" si="0"/>
        <v>1</v>
      </c>
      <c r="E7" s="154">
        <v>11</v>
      </c>
      <c r="F7" s="155">
        <f t="shared" si="1"/>
        <v>8.3333333333333329E-2</v>
      </c>
      <c r="G7" s="154">
        <v>4</v>
      </c>
      <c r="H7" s="155">
        <f t="shared" si="2"/>
        <v>0.10810810810810811</v>
      </c>
      <c r="I7" s="156">
        <v>19</v>
      </c>
      <c r="J7" s="157">
        <f t="shared" si="3"/>
        <v>1</v>
      </c>
      <c r="K7" s="143">
        <f>C7+E7+G7+I7</f>
        <v>35</v>
      </c>
      <c r="M7" s="330" t="s">
        <v>11</v>
      </c>
      <c r="N7" s="158">
        <v>86</v>
      </c>
      <c r="O7" s="159">
        <v>35</v>
      </c>
      <c r="P7" s="159">
        <v>11</v>
      </c>
      <c r="Q7" s="145">
        <f>SUM(N7:P7)</f>
        <v>132</v>
      </c>
      <c r="R7" s="271"/>
      <c r="S7" s="335" t="s">
        <v>11</v>
      </c>
      <c r="T7" s="160">
        <v>11</v>
      </c>
      <c r="U7" s="159">
        <v>8</v>
      </c>
      <c r="V7" s="159">
        <v>0</v>
      </c>
      <c r="W7" s="145">
        <v>19</v>
      </c>
    </row>
    <row r="8" spans="1:23" ht="15.75" customHeight="1" x14ac:dyDescent="0.25">
      <c r="B8" s="161" t="s">
        <v>416</v>
      </c>
      <c r="C8" s="162">
        <v>1</v>
      </c>
      <c r="D8" s="163">
        <f t="shared" si="0"/>
        <v>1</v>
      </c>
      <c r="E8" s="162">
        <f>SUM(E5:E7)</f>
        <v>132</v>
      </c>
      <c r="F8" s="163">
        <f t="shared" si="1"/>
        <v>1</v>
      </c>
      <c r="G8" s="162">
        <v>37</v>
      </c>
      <c r="H8" s="163">
        <f t="shared" si="2"/>
        <v>1</v>
      </c>
      <c r="I8" s="164">
        <v>19</v>
      </c>
      <c r="J8" s="165">
        <f t="shared" si="3"/>
        <v>1</v>
      </c>
      <c r="K8" s="166">
        <v>189</v>
      </c>
      <c r="M8" s="331"/>
      <c r="N8" s="167">
        <f t="shared" ref="N8:Q8" si="5">N7/$E$8</f>
        <v>0.65151515151515149</v>
      </c>
      <c r="O8" s="151">
        <f t="shared" si="5"/>
        <v>0.26515151515151514</v>
      </c>
      <c r="P8" s="151">
        <f t="shared" si="5"/>
        <v>8.3333333333333329E-2</v>
      </c>
      <c r="Q8" s="152">
        <f t="shared" si="5"/>
        <v>1</v>
      </c>
      <c r="R8" s="271"/>
      <c r="S8" s="336"/>
      <c r="T8" s="168">
        <f t="shared" ref="T8:W8" si="6">T7/$E$15</f>
        <v>0.57894736842105265</v>
      </c>
      <c r="U8" s="151">
        <f t="shared" si="6"/>
        <v>0.42105263157894735</v>
      </c>
      <c r="V8" s="151">
        <f t="shared" si="6"/>
        <v>0</v>
      </c>
      <c r="W8" s="152">
        <f t="shared" si="6"/>
        <v>1</v>
      </c>
    </row>
    <row r="9" spans="1:23" ht="15.75" customHeight="1" x14ac:dyDescent="0.25">
      <c r="B9" s="332"/>
      <c r="C9" s="271"/>
      <c r="D9" s="271"/>
      <c r="E9" s="271"/>
      <c r="F9" s="271"/>
      <c r="G9" s="271"/>
      <c r="H9" s="271"/>
      <c r="I9" s="271"/>
      <c r="J9" s="271"/>
      <c r="K9" s="271"/>
      <c r="M9" s="330" t="s">
        <v>418</v>
      </c>
      <c r="N9" s="169">
        <v>0</v>
      </c>
      <c r="O9" s="160">
        <v>33</v>
      </c>
      <c r="P9" s="159">
        <v>4</v>
      </c>
      <c r="Q9" s="145">
        <v>37</v>
      </c>
      <c r="R9" s="271"/>
      <c r="S9" s="335" t="s">
        <v>418</v>
      </c>
      <c r="T9" s="159">
        <v>0</v>
      </c>
      <c r="U9" s="160">
        <v>1</v>
      </c>
      <c r="V9" s="159">
        <v>1</v>
      </c>
      <c r="W9" s="145">
        <v>2</v>
      </c>
    </row>
    <row r="10" spans="1:23" ht="15.75" customHeight="1" x14ac:dyDescent="0.3">
      <c r="B10" s="347" t="s">
        <v>414</v>
      </c>
      <c r="C10" s="255"/>
      <c r="D10" s="255"/>
      <c r="E10" s="255"/>
      <c r="F10" s="255"/>
      <c r="G10" s="255"/>
      <c r="H10" s="255"/>
      <c r="I10" s="255"/>
      <c r="J10" s="255"/>
      <c r="K10" s="256"/>
      <c r="M10" s="331"/>
      <c r="N10" s="150">
        <f t="shared" ref="N10:Q10" si="7">N9/$G$8</f>
        <v>0</v>
      </c>
      <c r="O10" s="168">
        <f t="shared" si="7"/>
        <v>0.89189189189189189</v>
      </c>
      <c r="P10" s="151">
        <f t="shared" si="7"/>
        <v>0.10810810810810811</v>
      </c>
      <c r="Q10" s="152">
        <f t="shared" si="7"/>
        <v>1</v>
      </c>
      <c r="R10" s="271"/>
      <c r="S10" s="336"/>
      <c r="T10" s="151">
        <f t="shared" ref="T10:W10" si="8">T9/$G$15</f>
        <v>0</v>
      </c>
      <c r="U10" s="168">
        <f t="shared" si="8"/>
        <v>0.5</v>
      </c>
      <c r="V10" s="151">
        <f t="shared" si="8"/>
        <v>0.5</v>
      </c>
      <c r="W10" s="152">
        <f t="shared" si="8"/>
        <v>1</v>
      </c>
    </row>
    <row r="11" spans="1:23" ht="15.75" customHeight="1" x14ac:dyDescent="0.25">
      <c r="B11" s="170" t="s">
        <v>415</v>
      </c>
      <c r="C11" s="352" t="s">
        <v>417</v>
      </c>
      <c r="D11" s="265"/>
      <c r="E11" s="352" t="s">
        <v>11</v>
      </c>
      <c r="F11" s="265"/>
      <c r="G11" s="352" t="s">
        <v>418</v>
      </c>
      <c r="H11" s="265"/>
      <c r="I11" s="353" t="s">
        <v>419</v>
      </c>
      <c r="J11" s="354"/>
      <c r="K11" s="171" t="s">
        <v>416</v>
      </c>
      <c r="M11" s="333" t="s">
        <v>419</v>
      </c>
      <c r="N11" s="144">
        <v>0</v>
      </c>
      <c r="O11" s="93">
        <v>0</v>
      </c>
      <c r="P11" s="172">
        <v>19</v>
      </c>
      <c r="Q11" s="173">
        <v>19</v>
      </c>
      <c r="R11" s="271"/>
      <c r="S11" s="335" t="s">
        <v>419</v>
      </c>
      <c r="T11" s="159">
        <v>0</v>
      </c>
      <c r="U11" s="159">
        <v>0</v>
      </c>
      <c r="V11" s="160">
        <v>9</v>
      </c>
      <c r="W11" s="145">
        <v>9</v>
      </c>
    </row>
    <row r="12" spans="1:23" ht="15.75" customHeight="1" x14ac:dyDescent="0.25">
      <c r="B12" s="137" t="s">
        <v>420</v>
      </c>
      <c r="C12" s="138">
        <v>0</v>
      </c>
      <c r="D12" s="174"/>
      <c r="E12" s="140">
        <v>11</v>
      </c>
      <c r="F12" s="141">
        <f t="shared" ref="F12:F15" si="9">E12/$E$15</f>
        <v>0.57894736842105265</v>
      </c>
      <c r="G12" s="138">
        <v>0</v>
      </c>
      <c r="H12" s="139">
        <f t="shared" ref="H12:H15" si="10">G12/$G$15</f>
        <v>0</v>
      </c>
      <c r="I12" s="142">
        <v>0</v>
      </c>
      <c r="J12" s="139">
        <f t="shared" ref="J12:J15" si="11">I12/$I$15</f>
        <v>0</v>
      </c>
      <c r="K12" s="175">
        <v>11</v>
      </c>
      <c r="M12" s="334"/>
      <c r="N12" s="150">
        <f t="shared" ref="N12:Q12" si="12">N11/$I$8</f>
        <v>0</v>
      </c>
      <c r="O12" s="151">
        <f t="shared" si="12"/>
        <v>0</v>
      </c>
      <c r="P12" s="168">
        <f t="shared" si="12"/>
        <v>1</v>
      </c>
      <c r="Q12" s="176">
        <f t="shared" si="12"/>
        <v>1</v>
      </c>
      <c r="R12" s="271"/>
      <c r="S12" s="336"/>
      <c r="T12" s="151">
        <f t="shared" ref="T12:W12" si="13">T11/$I$15</f>
        <v>0</v>
      </c>
      <c r="U12" s="151">
        <f t="shared" si="13"/>
        <v>0</v>
      </c>
      <c r="V12" s="168">
        <f t="shared" si="13"/>
        <v>1</v>
      </c>
      <c r="W12" s="152">
        <f t="shared" si="13"/>
        <v>1</v>
      </c>
    </row>
    <row r="13" spans="1:23" ht="15.75" customHeight="1" x14ac:dyDescent="0.25">
      <c r="B13" s="137" t="s">
        <v>421</v>
      </c>
      <c r="C13" s="146">
        <v>0</v>
      </c>
      <c r="D13" s="177"/>
      <c r="E13" s="146">
        <v>8</v>
      </c>
      <c r="F13" s="147">
        <f t="shared" si="9"/>
        <v>0.42105263157894735</v>
      </c>
      <c r="G13" s="148">
        <v>1</v>
      </c>
      <c r="H13" s="149">
        <f t="shared" si="10"/>
        <v>0.5</v>
      </c>
      <c r="I13" s="131">
        <v>0</v>
      </c>
      <c r="J13" s="147">
        <f t="shared" si="11"/>
        <v>0</v>
      </c>
      <c r="K13" s="175">
        <v>9</v>
      </c>
      <c r="M13" s="178" t="s">
        <v>416</v>
      </c>
      <c r="N13" s="179">
        <f>N5+N7</f>
        <v>86</v>
      </c>
      <c r="O13" s="179">
        <f>O5+O7+O9</f>
        <v>68</v>
      </c>
      <c r="P13" s="179">
        <f>P5+P7+P9+P11</f>
        <v>35</v>
      </c>
      <c r="Q13" s="180">
        <v>189</v>
      </c>
      <c r="R13" s="271"/>
      <c r="S13" s="178" t="s">
        <v>416</v>
      </c>
      <c r="T13" s="181">
        <v>11</v>
      </c>
      <c r="U13" s="182">
        <v>9</v>
      </c>
      <c r="V13" s="182">
        <v>10</v>
      </c>
      <c r="W13" s="183">
        <v>30</v>
      </c>
    </row>
    <row r="14" spans="1:23" ht="15.75" customHeight="1" x14ac:dyDescent="0.25">
      <c r="B14" s="137" t="s">
        <v>422</v>
      </c>
      <c r="C14" s="154">
        <v>0</v>
      </c>
      <c r="D14" s="184"/>
      <c r="E14" s="154">
        <v>0</v>
      </c>
      <c r="F14" s="155">
        <f t="shared" si="9"/>
        <v>0</v>
      </c>
      <c r="G14" s="154">
        <v>1</v>
      </c>
      <c r="H14" s="155">
        <f t="shared" si="10"/>
        <v>0.5</v>
      </c>
      <c r="I14" s="156">
        <v>9</v>
      </c>
      <c r="J14" s="157">
        <f t="shared" si="11"/>
        <v>1</v>
      </c>
      <c r="K14" s="175">
        <v>10</v>
      </c>
      <c r="M14" s="93"/>
      <c r="N14" s="93"/>
      <c r="O14" s="93"/>
      <c r="P14" s="93"/>
      <c r="Q14" s="93"/>
      <c r="R14" s="93"/>
      <c r="S14" s="93"/>
      <c r="T14" s="93"/>
      <c r="U14" s="93"/>
      <c r="V14" s="93"/>
      <c r="W14" s="93"/>
    </row>
    <row r="15" spans="1:23" ht="15.75" customHeight="1" x14ac:dyDescent="0.25">
      <c r="B15" s="161" t="s">
        <v>416</v>
      </c>
      <c r="C15" s="185">
        <v>0</v>
      </c>
      <c r="D15" s="163"/>
      <c r="E15" s="185">
        <v>19</v>
      </c>
      <c r="F15" s="163">
        <f t="shared" si="9"/>
        <v>1</v>
      </c>
      <c r="G15" s="185">
        <v>2</v>
      </c>
      <c r="H15" s="163">
        <f t="shared" si="10"/>
        <v>1</v>
      </c>
      <c r="I15" s="186">
        <v>9</v>
      </c>
      <c r="J15" s="163">
        <f t="shared" si="11"/>
        <v>1</v>
      </c>
      <c r="K15" s="166">
        <v>30</v>
      </c>
      <c r="M15" s="93"/>
      <c r="N15" s="93"/>
      <c r="O15" s="93"/>
      <c r="P15" s="93"/>
      <c r="Q15" s="93"/>
      <c r="R15" s="93"/>
      <c r="S15" s="93"/>
      <c r="T15" s="93"/>
      <c r="U15" s="93"/>
      <c r="V15" s="93"/>
      <c r="W15" s="93"/>
    </row>
    <row r="16" spans="1:23" ht="15.75" customHeight="1" x14ac:dyDescent="0.25">
      <c r="B16" s="131"/>
      <c r="C16" s="131"/>
      <c r="D16" s="131"/>
      <c r="E16" s="131"/>
      <c r="F16" s="131"/>
      <c r="G16" s="131"/>
      <c r="H16" s="131"/>
      <c r="I16" s="131"/>
      <c r="J16" s="131"/>
      <c r="K16" s="131"/>
      <c r="M16" s="93"/>
      <c r="N16" s="93"/>
      <c r="O16" s="93"/>
      <c r="P16" s="93"/>
      <c r="Q16" s="93"/>
      <c r="R16" s="93"/>
      <c r="S16" s="93"/>
      <c r="T16" s="93"/>
      <c r="U16" s="93"/>
      <c r="V16" s="93"/>
      <c r="W16" s="93"/>
    </row>
    <row r="17" spans="2:23" ht="15.75" customHeight="1" x14ac:dyDescent="0.25">
      <c r="B17" s="131"/>
      <c r="C17" s="131"/>
      <c r="D17" s="131"/>
      <c r="E17" s="131"/>
      <c r="F17" s="131"/>
      <c r="G17" s="131"/>
      <c r="H17" s="131"/>
      <c r="I17" s="131"/>
      <c r="J17" s="131"/>
      <c r="K17" s="131"/>
      <c r="M17" s="93"/>
      <c r="N17" s="93"/>
      <c r="O17" s="93"/>
      <c r="P17" s="93"/>
      <c r="Q17" s="93"/>
      <c r="R17" s="93"/>
      <c r="S17" s="93"/>
      <c r="T17" s="93"/>
      <c r="U17" s="93"/>
      <c r="V17" s="93"/>
      <c r="W17" s="93"/>
    </row>
    <row r="18" spans="2:23" ht="15.75" customHeight="1" x14ac:dyDescent="0.25">
      <c r="B18" s="131"/>
      <c r="C18" s="131"/>
      <c r="D18" s="131"/>
      <c r="E18" s="131"/>
      <c r="F18" s="131"/>
      <c r="G18" s="131"/>
      <c r="H18" s="131"/>
      <c r="I18" s="131"/>
      <c r="J18" s="131"/>
      <c r="K18" s="131"/>
      <c r="M18" s="337" t="s">
        <v>424</v>
      </c>
      <c r="N18" s="255"/>
      <c r="O18" s="255"/>
      <c r="P18" s="256"/>
      <c r="Q18" s="93"/>
      <c r="R18" s="93"/>
      <c r="S18" s="93"/>
      <c r="T18" s="93"/>
      <c r="U18" s="93"/>
      <c r="V18" s="93"/>
    </row>
    <row r="19" spans="2:23" ht="15.75" customHeight="1" x14ac:dyDescent="0.25">
      <c r="M19" s="338"/>
      <c r="N19" s="340" t="s">
        <v>415</v>
      </c>
      <c r="O19" s="341"/>
      <c r="P19" s="342"/>
      <c r="Q19" s="93"/>
      <c r="R19" s="93"/>
      <c r="S19" s="93"/>
      <c r="T19" s="93"/>
      <c r="U19" s="93"/>
      <c r="V19" s="93"/>
    </row>
    <row r="20" spans="2:23" ht="15.75" customHeight="1" x14ac:dyDescent="0.25">
      <c r="M20" s="339"/>
      <c r="N20" s="134" t="s">
        <v>420</v>
      </c>
      <c r="O20" s="135" t="s">
        <v>421</v>
      </c>
      <c r="P20" s="187" t="s">
        <v>422</v>
      </c>
      <c r="Q20" s="93"/>
      <c r="R20" s="93"/>
      <c r="S20" s="93"/>
      <c r="T20" s="93"/>
      <c r="U20" s="93"/>
      <c r="V20" s="93"/>
    </row>
    <row r="21" spans="2:23" ht="15.75" customHeight="1" x14ac:dyDescent="0.3">
      <c r="B21" s="188"/>
      <c r="M21" s="335" t="s">
        <v>11</v>
      </c>
      <c r="N21" s="158">
        <f t="shared" ref="N21:P21" si="14">N7+T7</f>
        <v>97</v>
      </c>
      <c r="O21" s="189">
        <f t="shared" si="14"/>
        <v>43</v>
      </c>
      <c r="P21" s="190">
        <f t="shared" si="14"/>
        <v>11</v>
      </c>
      <c r="Q21" s="93"/>
      <c r="R21" s="93"/>
      <c r="S21" s="93"/>
      <c r="T21" s="93"/>
      <c r="U21" s="93"/>
      <c r="V21" s="93"/>
    </row>
    <row r="22" spans="2:23" ht="15.75" customHeight="1" x14ac:dyDescent="0.3">
      <c r="B22" s="188"/>
      <c r="M22" s="336"/>
      <c r="N22" s="167">
        <f t="shared" ref="N22:P22" si="15">N21/N27</f>
        <v>1</v>
      </c>
      <c r="O22" s="191">
        <f t="shared" si="15"/>
        <v>0.55844155844155841</v>
      </c>
      <c r="P22" s="192">
        <f t="shared" si="15"/>
        <v>0.25</v>
      </c>
      <c r="Q22" s="93"/>
      <c r="R22" s="93" t="s">
        <v>425</v>
      </c>
      <c r="S22" s="93" t="s">
        <v>426</v>
      </c>
      <c r="T22" s="93"/>
      <c r="U22" s="93"/>
      <c r="V22" s="93"/>
    </row>
    <row r="23" spans="2:23" ht="15.75" customHeight="1" x14ac:dyDescent="0.3">
      <c r="B23" s="188"/>
      <c r="M23" s="343" t="s">
        <v>427</v>
      </c>
      <c r="N23" s="169">
        <f t="shared" ref="N23:P23" si="16">N9+T9</f>
        <v>0</v>
      </c>
      <c r="O23" s="158">
        <f t="shared" si="16"/>
        <v>34</v>
      </c>
      <c r="P23" s="145">
        <f t="shared" si="16"/>
        <v>5</v>
      </c>
      <c r="R23" s="93">
        <f>34/(43+34)</f>
        <v>0.44155844155844154</v>
      </c>
      <c r="S23" s="93">
        <f>28/SUM(P21+P23+P25)</f>
        <v>0.63636363636363635</v>
      </c>
      <c r="T23" s="93"/>
      <c r="U23" s="93"/>
      <c r="V23" s="93"/>
    </row>
    <row r="24" spans="2:23" ht="15.75" customHeight="1" x14ac:dyDescent="0.3">
      <c r="B24" s="188"/>
      <c r="M24" s="336"/>
      <c r="N24" s="150">
        <f t="shared" ref="N24:P24" si="17">N23/N27</f>
        <v>0</v>
      </c>
      <c r="O24" s="167">
        <f t="shared" si="17"/>
        <v>0.44155844155844154</v>
      </c>
      <c r="P24" s="152">
        <f t="shared" si="17"/>
        <v>0.11363636363636363</v>
      </c>
      <c r="Q24" s="93"/>
      <c r="R24" s="93"/>
      <c r="S24" s="93"/>
      <c r="T24" s="93"/>
      <c r="U24" s="93"/>
      <c r="V24" s="93"/>
    </row>
    <row r="25" spans="2:23" ht="15.75" customHeight="1" x14ac:dyDescent="0.3">
      <c r="B25" s="188"/>
      <c r="M25" s="344" t="s">
        <v>428</v>
      </c>
      <c r="N25" s="144">
        <f t="shared" ref="N25:P25" si="18">T11+N11</f>
        <v>0</v>
      </c>
      <c r="O25" s="144">
        <f t="shared" si="18"/>
        <v>0</v>
      </c>
      <c r="P25" s="193">
        <f t="shared" si="18"/>
        <v>28</v>
      </c>
      <c r="Q25" s="93"/>
      <c r="R25" s="93">
        <f>5/11</f>
        <v>0.45454545454545453</v>
      </c>
      <c r="S25" s="93"/>
      <c r="T25" s="93"/>
      <c r="U25" s="93"/>
      <c r="V25" s="93"/>
    </row>
    <row r="26" spans="2:23" ht="15.75" customHeight="1" x14ac:dyDescent="0.3">
      <c r="B26" s="188"/>
      <c r="M26" s="345"/>
      <c r="N26" s="150">
        <f t="shared" ref="N26:P26" si="19">N25/N27</f>
        <v>0</v>
      </c>
      <c r="O26" s="150">
        <f t="shared" si="19"/>
        <v>0</v>
      </c>
      <c r="P26" s="194">
        <f t="shared" si="19"/>
        <v>0.63636363636363635</v>
      </c>
      <c r="Q26" s="93"/>
      <c r="R26" s="93"/>
      <c r="S26" s="93"/>
      <c r="T26" s="93"/>
      <c r="U26" s="93"/>
      <c r="V26" s="93"/>
    </row>
    <row r="27" spans="2:23" ht="15.75" customHeight="1" x14ac:dyDescent="0.3">
      <c r="B27" s="188"/>
      <c r="M27" s="195" t="s">
        <v>416</v>
      </c>
      <c r="N27" s="179">
        <f t="shared" ref="N27:P27" si="20">N21+N23+N25</f>
        <v>97</v>
      </c>
      <c r="O27" s="179">
        <f t="shared" si="20"/>
        <v>77</v>
      </c>
      <c r="P27" s="196">
        <f t="shared" si="20"/>
        <v>44</v>
      </c>
      <c r="Q27" s="93"/>
      <c r="R27" s="93"/>
      <c r="S27" s="93"/>
      <c r="T27" s="93"/>
      <c r="U27" s="93"/>
      <c r="V27" s="93"/>
    </row>
    <row r="28" spans="2:23" ht="15.75" customHeight="1" x14ac:dyDescent="0.25">
      <c r="B28" s="131"/>
      <c r="C28" s="131"/>
      <c r="D28" s="131"/>
      <c r="E28" s="131"/>
      <c r="F28" s="131"/>
      <c r="G28" s="131"/>
      <c r="I28" s="197"/>
      <c r="J28" s="131"/>
      <c r="K28" s="131"/>
      <c r="M28" s="93"/>
      <c r="N28" s="93"/>
      <c r="O28" s="93"/>
      <c r="P28" s="93"/>
      <c r="Q28" s="93"/>
      <c r="R28" s="93"/>
      <c r="S28" s="93"/>
      <c r="T28" s="93"/>
      <c r="U28" s="93"/>
      <c r="V28" s="93"/>
    </row>
    <row r="29" spans="2:23" ht="15.75" customHeight="1" x14ac:dyDescent="0.25">
      <c r="B29" s="131"/>
      <c r="C29" s="131"/>
      <c r="D29" s="131"/>
      <c r="E29" s="131"/>
      <c r="F29" s="131"/>
      <c r="G29" s="131"/>
      <c r="I29" s="197"/>
      <c r="J29" s="131"/>
      <c r="K29" s="131"/>
      <c r="M29" s="93"/>
      <c r="N29" s="93"/>
      <c r="O29" s="93">
        <f>SUM(O21,P21,P23)</f>
        <v>59</v>
      </c>
      <c r="P29" s="93">
        <f>SUM(O27:P27)</f>
        <v>121</v>
      </c>
      <c r="Q29" s="93"/>
      <c r="R29" s="93"/>
      <c r="S29" s="93"/>
      <c r="T29" s="93"/>
      <c r="U29" s="93"/>
      <c r="V29" s="93"/>
      <c r="W29" s="93"/>
    </row>
    <row r="30" spans="2:23" ht="15.75" customHeight="1" x14ac:dyDescent="0.25">
      <c r="B30" s="131"/>
      <c r="C30" s="131"/>
      <c r="D30" s="131"/>
      <c r="E30" s="131"/>
      <c r="F30" s="131"/>
      <c r="G30" s="131"/>
      <c r="I30" s="197"/>
      <c r="J30" s="131"/>
      <c r="K30" s="131"/>
      <c r="M30" s="93"/>
      <c r="N30" s="93" t="s">
        <v>429</v>
      </c>
      <c r="P30" s="93">
        <f>O29/P29</f>
        <v>0.48760330578512395</v>
      </c>
      <c r="R30" s="93"/>
      <c r="S30" s="93"/>
      <c r="T30" s="93"/>
      <c r="U30" s="93"/>
      <c r="V30" s="93"/>
      <c r="W30" s="93"/>
    </row>
    <row r="31" spans="2:23" ht="15.75" customHeight="1" x14ac:dyDescent="0.25">
      <c r="B31" s="131"/>
      <c r="C31" s="131"/>
      <c r="D31" s="131"/>
      <c r="E31" s="131"/>
      <c r="F31" s="131"/>
      <c r="G31" s="131"/>
      <c r="I31" s="197"/>
      <c r="J31" s="131"/>
      <c r="K31" s="131"/>
      <c r="M31" s="93"/>
      <c r="N31" s="93"/>
      <c r="O31" s="93"/>
      <c r="P31" s="93"/>
      <c r="Q31" s="93"/>
      <c r="R31" s="93"/>
      <c r="S31" s="93"/>
      <c r="T31" s="93"/>
      <c r="U31" s="93"/>
      <c r="V31" s="93"/>
      <c r="W31" s="93"/>
    </row>
    <row r="32" spans="2:23" ht="15.75" customHeight="1" x14ac:dyDescent="0.25">
      <c r="B32" s="131"/>
      <c r="C32" s="131"/>
      <c r="D32" s="131"/>
      <c r="E32" s="131"/>
      <c r="F32" s="131"/>
      <c r="G32" s="131"/>
      <c r="I32" s="197"/>
      <c r="J32" s="131"/>
      <c r="K32" s="131"/>
      <c r="M32" s="93"/>
      <c r="N32" s="93"/>
      <c r="O32" s="93"/>
      <c r="P32" s="93"/>
      <c r="Q32" s="93"/>
      <c r="R32" s="93"/>
      <c r="S32" s="93"/>
      <c r="T32" s="93"/>
      <c r="U32" s="93"/>
      <c r="V32" s="93"/>
      <c r="W32" s="93"/>
    </row>
    <row r="33" spans="2:23" ht="15.75" customHeight="1" x14ac:dyDescent="0.25">
      <c r="B33" s="131"/>
      <c r="C33" s="131"/>
      <c r="D33" s="131"/>
      <c r="E33" s="131"/>
      <c r="F33" s="131"/>
      <c r="G33" s="131"/>
      <c r="I33" s="197"/>
      <c r="J33" s="131"/>
      <c r="K33" s="131"/>
      <c r="M33" s="93"/>
      <c r="N33" s="93"/>
      <c r="O33" s="93"/>
      <c r="P33" s="93"/>
      <c r="Q33" s="93"/>
      <c r="R33" s="93"/>
      <c r="S33" s="93"/>
      <c r="T33" s="93"/>
      <c r="U33" s="93"/>
      <c r="V33" s="93"/>
      <c r="W33" s="93"/>
    </row>
    <row r="34" spans="2:23" ht="15.75" customHeight="1" x14ac:dyDescent="0.25">
      <c r="B34" s="131"/>
      <c r="C34" s="131"/>
      <c r="D34" s="131"/>
      <c r="E34" s="131"/>
      <c r="F34" s="131"/>
      <c r="G34" s="131"/>
      <c r="H34" s="131"/>
      <c r="I34" s="197"/>
      <c r="J34" s="131"/>
      <c r="K34" s="131"/>
      <c r="M34" s="93"/>
      <c r="N34" s="93"/>
      <c r="O34" s="93"/>
      <c r="P34" s="93"/>
      <c r="Q34" s="93"/>
      <c r="R34" s="93"/>
      <c r="S34" s="93"/>
      <c r="T34" s="93"/>
      <c r="U34" s="93"/>
      <c r="V34" s="93"/>
      <c r="W34" s="93"/>
    </row>
    <row r="35" spans="2:23" ht="15.75" customHeight="1" x14ac:dyDescent="0.25">
      <c r="B35" s="131"/>
      <c r="C35" s="131"/>
      <c r="D35" s="131"/>
      <c r="E35" s="131"/>
      <c r="F35" s="131"/>
      <c r="G35" s="131"/>
      <c r="H35" s="131"/>
      <c r="I35" s="131"/>
      <c r="J35" s="131"/>
      <c r="K35" s="131"/>
      <c r="M35" s="93"/>
      <c r="N35" s="93"/>
      <c r="O35" s="93"/>
      <c r="P35" s="93"/>
      <c r="Q35" s="93"/>
      <c r="R35" s="93"/>
      <c r="S35" s="93"/>
      <c r="T35" s="93"/>
      <c r="U35" s="93"/>
      <c r="V35" s="93"/>
      <c r="W35" s="93"/>
    </row>
    <row r="36" spans="2:23" ht="15.75" customHeight="1" x14ac:dyDescent="0.25">
      <c r="B36" s="131"/>
      <c r="C36" s="131"/>
      <c r="D36" s="131"/>
      <c r="E36" s="131"/>
      <c r="F36" s="131"/>
      <c r="G36" s="131"/>
      <c r="H36" s="131"/>
      <c r="I36" s="131"/>
      <c r="J36" s="131"/>
      <c r="K36" s="131"/>
      <c r="M36" s="93"/>
      <c r="N36" s="93"/>
      <c r="O36" s="93"/>
      <c r="P36" s="93"/>
      <c r="Q36" s="93"/>
      <c r="R36" s="93"/>
      <c r="S36" s="93"/>
      <c r="T36" s="93"/>
      <c r="U36" s="93"/>
      <c r="V36" s="93"/>
      <c r="W36" s="93"/>
    </row>
    <row r="37" spans="2:23" ht="15.75" customHeight="1" x14ac:dyDescent="0.25">
      <c r="B37" s="131"/>
      <c r="C37" s="131"/>
      <c r="D37" s="131"/>
      <c r="E37" s="131"/>
      <c r="F37" s="131"/>
      <c r="G37" s="131"/>
      <c r="H37" s="131"/>
      <c r="I37" s="131"/>
      <c r="J37" s="131"/>
      <c r="K37" s="131"/>
      <c r="M37" s="93"/>
      <c r="N37" s="93"/>
      <c r="O37" s="93"/>
      <c r="P37" s="93"/>
      <c r="Q37" s="93"/>
      <c r="R37" s="93"/>
      <c r="S37" s="93"/>
      <c r="T37" s="93"/>
      <c r="U37" s="93"/>
      <c r="V37" s="93"/>
      <c r="W37" s="93"/>
    </row>
    <row r="38" spans="2:23" ht="15.75" customHeight="1" x14ac:dyDescent="0.25">
      <c r="B38" s="131"/>
      <c r="C38" s="131"/>
      <c r="D38" s="131"/>
      <c r="E38" s="131"/>
      <c r="F38" s="131"/>
      <c r="G38" s="131"/>
      <c r="H38" s="131"/>
      <c r="I38" s="131"/>
      <c r="J38" s="131"/>
      <c r="K38" s="131"/>
      <c r="M38" s="93"/>
      <c r="N38" s="93"/>
      <c r="O38" s="93"/>
      <c r="P38" s="93"/>
      <c r="Q38" s="93"/>
      <c r="R38" s="93"/>
      <c r="S38" s="93"/>
      <c r="T38" s="93"/>
      <c r="U38" s="93"/>
      <c r="V38" s="93"/>
      <c r="W38" s="93"/>
    </row>
    <row r="39" spans="2:23" ht="15.75" customHeight="1" x14ac:dyDescent="0.25">
      <c r="B39" s="131"/>
      <c r="C39" s="131"/>
      <c r="D39" s="131"/>
      <c r="E39" s="131"/>
      <c r="F39" s="131"/>
      <c r="G39" s="131"/>
      <c r="H39" s="131"/>
      <c r="I39" s="131"/>
      <c r="J39" s="131"/>
      <c r="K39" s="131"/>
      <c r="M39" s="93"/>
      <c r="N39" s="93"/>
      <c r="O39" s="93"/>
      <c r="P39" s="93"/>
      <c r="Q39" s="93"/>
      <c r="R39" s="93"/>
      <c r="S39" s="93"/>
      <c r="T39" s="93"/>
      <c r="U39" s="93"/>
      <c r="V39" s="93"/>
      <c r="W39" s="93"/>
    </row>
    <row r="40" spans="2:23" ht="15.75" customHeight="1" x14ac:dyDescent="0.25">
      <c r="B40" s="131"/>
      <c r="C40" s="131"/>
      <c r="D40" s="131"/>
      <c r="E40" s="131"/>
      <c r="F40" s="131"/>
      <c r="G40" s="131"/>
      <c r="H40" s="131"/>
      <c r="I40" s="131"/>
      <c r="J40" s="131"/>
      <c r="K40" s="131"/>
      <c r="M40" s="93"/>
      <c r="N40" s="93"/>
      <c r="O40" s="93"/>
      <c r="P40" s="93"/>
      <c r="Q40" s="93"/>
      <c r="R40" s="93"/>
      <c r="S40" s="93"/>
      <c r="T40" s="93"/>
      <c r="U40" s="93"/>
      <c r="V40" s="93"/>
      <c r="W40" s="93"/>
    </row>
    <row r="41" spans="2:23" ht="15.75" customHeight="1" x14ac:dyDescent="0.25">
      <c r="B41" s="131"/>
      <c r="C41" s="131"/>
      <c r="D41" s="131"/>
      <c r="E41" s="131"/>
      <c r="F41" s="131"/>
      <c r="G41" s="131"/>
      <c r="H41" s="131"/>
      <c r="I41" s="131"/>
      <c r="J41" s="131"/>
      <c r="K41" s="131"/>
      <c r="M41" s="93"/>
      <c r="N41" s="93"/>
      <c r="O41" s="93"/>
      <c r="P41" s="93"/>
      <c r="Q41" s="93"/>
      <c r="R41" s="93"/>
      <c r="S41" s="93"/>
      <c r="T41" s="93"/>
      <c r="U41" s="93"/>
      <c r="V41" s="93"/>
      <c r="W41" s="93"/>
    </row>
    <row r="42" spans="2:23" ht="15.75" customHeight="1" x14ac:dyDescent="0.25">
      <c r="B42" s="131"/>
      <c r="C42" s="131"/>
      <c r="D42" s="131"/>
      <c r="E42" s="131"/>
      <c r="F42" s="131"/>
      <c r="G42" s="131"/>
      <c r="H42" s="131"/>
      <c r="I42" s="131"/>
      <c r="J42" s="131"/>
      <c r="K42" s="131"/>
      <c r="M42" s="93"/>
      <c r="N42" s="93"/>
      <c r="O42" s="93"/>
      <c r="P42" s="93"/>
      <c r="Q42" s="93"/>
      <c r="R42" s="93"/>
      <c r="S42" s="93"/>
      <c r="T42" s="93"/>
      <c r="U42" s="93"/>
      <c r="V42" s="93"/>
      <c r="W42" s="93"/>
    </row>
    <row r="43" spans="2:23" ht="15.75" customHeight="1" x14ac:dyDescent="0.25">
      <c r="B43" s="131"/>
      <c r="C43" s="131"/>
      <c r="D43" s="131"/>
      <c r="E43" s="131"/>
      <c r="F43" s="131"/>
      <c r="G43" s="131"/>
      <c r="H43" s="131"/>
      <c r="I43" s="131"/>
      <c r="J43" s="131"/>
      <c r="K43" s="131"/>
      <c r="M43" s="93"/>
      <c r="N43" s="93"/>
      <c r="O43" s="93"/>
      <c r="P43" s="93"/>
      <c r="Q43" s="93"/>
      <c r="R43" s="93"/>
      <c r="S43" s="93"/>
      <c r="T43" s="93"/>
      <c r="U43" s="93"/>
      <c r="V43" s="93"/>
      <c r="W43" s="93"/>
    </row>
    <row r="44" spans="2:23" ht="15.75" customHeight="1" x14ac:dyDescent="0.25">
      <c r="B44" s="131"/>
      <c r="C44" s="131"/>
      <c r="D44" s="131"/>
      <c r="E44" s="131"/>
      <c r="F44" s="131"/>
      <c r="G44" s="131"/>
      <c r="H44" s="131"/>
      <c r="I44" s="131"/>
      <c r="J44" s="131"/>
      <c r="K44" s="131"/>
      <c r="M44" s="93"/>
      <c r="N44" s="93"/>
      <c r="O44" s="93"/>
      <c r="P44" s="93"/>
      <c r="Q44" s="93"/>
      <c r="R44" s="93"/>
      <c r="S44" s="93"/>
      <c r="T44" s="93"/>
      <c r="U44" s="93"/>
      <c r="V44" s="93"/>
      <c r="W44" s="93"/>
    </row>
    <row r="45" spans="2:23" ht="15.75" customHeight="1" x14ac:dyDescent="0.25">
      <c r="B45" s="131"/>
      <c r="C45" s="131"/>
      <c r="D45" s="131"/>
      <c r="E45" s="131"/>
      <c r="F45" s="131"/>
      <c r="G45" s="131"/>
      <c r="H45" s="131"/>
      <c r="I45" s="131"/>
      <c r="J45" s="131"/>
      <c r="K45" s="131"/>
      <c r="M45" s="93"/>
      <c r="N45" s="93"/>
      <c r="O45" s="93"/>
      <c r="P45" s="93"/>
      <c r="Q45" s="93"/>
      <c r="R45" s="93"/>
      <c r="S45" s="93"/>
      <c r="T45" s="93"/>
      <c r="U45" s="93"/>
      <c r="V45" s="93"/>
      <c r="W45" s="93"/>
    </row>
    <row r="46" spans="2:23" ht="15.75" customHeight="1" x14ac:dyDescent="0.25">
      <c r="B46" s="131"/>
      <c r="C46" s="131"/>
      <c r="D46" s="131"/>
      <c r="E46" s="131"/>
      <c r="F46" s="131"/>
      <c r="G46" s="131"/>
      <c r="H46" s="131"/>
      <c r="I46" s="131"/>
      <c r="J46" s="131"/>
      <c r="K46" s="131"/>
      <c r="M46" s="93"/>
      <c r="N46" s="93"/>
      <c r="O46" s="93"/>
      <c r="P46" s="93"/>
      <c r="Q46" s="93"/>
      <c r="R46" s="93"/>
      <c r="S46" s="93"/>
      <c r="T46" s="93"/>
      <c r="U46" s="93"/>
      <c r="V46" s="93"/>
      <c r="W46" s="93"/>
    </row>
    <row r="47" spans="2:23" ht="15.75" customHeight="1" x14ac:dyDescent="0.25">
      <c r="B47" s="131"/>
      <c r="C47" s="131"/>
      <c r="D47" s="131"/>
      <c r="E47" s="131"/>
      <c r="F47" s="131"/>
      <c r="G47" s="131"/>
      <c r="H47" s="131"/>
      <c r="I47" s="131"/>
      <c r="J47" s="131"/>
      <c r="K47" s="131"/>
      <c r="M47" s="93"/>
      <c r="N47" s="93"/>
      <c r="O47" s="93"/>
      <c r="P47" s="93"/>
      <c r="Q47" s="93"/>
      <c r="R47" s="93"/>
      <c r="S47" s="93"/>
      <c r="T47" s="93"/>
      <c r="U47" s="93"/>
      <c r="V47" s="93"/>
      <c r="W47" s="93"/>
    </row>
    <row r="48" spans="2:23" ht="15.75" customHeight="1" x14ac:dyDescent="0.25">
      <c r="B48" s="131"/>
      <c r="C48" s="131"/>
      <c r="D48" s="131"/>
      <c r="E48" s="131"/>
      <c r="F48" s="131"/>
      <c r="G48" s="131"/>
      <c r="H48" s="131"/>
      <c r="I48" s="131"/>
      <c r="J48" s="131"/>
      <c r="K48" s="131"/>
      <c r="M48" s="93"/>
      <c r="N48" s="93"/>
      <c r="O48" s="93"/>
      <c r="P48" s="93"/>
      <c r="Q48" s="93"/>
      <c r="R48" s="93"/>
      <c r="S48" s="93"/>
      <c r="T48" s="93"/>
      <c r="U48" s="93"/>
      <c r="V48" s="93"/>
      <c r="W48" s="93"/>
    </row>
    <row r="49" spans="2:23" ht="15.75" customHeight="1" x14ac:dyDescent="0.25">
      <c r="B49" s="131"/>
      <c r="C49" s="131"/>
      <c r="D49" s="131"/>
      <c r="E49" s="131"/>
      <c r="F49" s="131"/>
      <c r="G49" s="131"/>
      <c r="H49" s="131"/>
      <c r="I49" s="131"/>
      <c r="J49" s="131"/>
      <c r="K49" s="131"/>
      <c r="M49" s="93"/>
      <c r="N49" s="93"/>
      <c r="O49" s="93"/>
      <c r="P49" s="93"/>
      <c r="Q49" s="93"/>
      <c r="R49" s="93"/>
      <c r="S49" s="93"/>
      <c r="T49" s="93"/>
      <c r="U49" s="93"/>
      <c r="V49" s="93"/>
      <c r="W49" s="93"/>
    </row>
    <row r="50" spans="2:23" ht="15.75" customHeight="1" x14ac:dyDescent="0.25">
      <c r="B50" s="131"/>
      <c r="C50" s="131"/>
      <c r="D50" s="131"/>
      <c r="E50" s="131"/>
      <c r="F50" s="131"/>
      <c r="G50" s="131"/>
      <c r="H50" s="131"/>
      <c r="I50" s="131"/>
      <c r="J50" s="131"/>
      <c r="K50" s="131"/>
      <c r="M50" s="93"/>
      <c r="N50" s="93"/>
      <c r="O50" s="93"/>
      <c r="P50" s="93"/>
      <c r="Q50" s="93"/>
      <c r="R50" s="93"/>
      <c r="S50" s="93"/>
      <c r="T50" s="93"/>
      <c r="U50" s="93"/>
      <c r="V50" s="93"/>
      <c r="W50" s="93"/>
    </row>
    <row r="51" spans="2:23" ht="15.75" customHeight="1" x14ac:dyDescent="0.25">
      <c r="B51" s="131"/>
      <c r="C51" s="131"/>
      <c r="D51" s="131"/>
      <c r="E51" s="131"/>
      <c r="F51" s="131"/>
      <c r="G51" s="131"/>
      <c r="H51" s="131"/>
      <c r="I51" s="131"/>
      <c r="J51" s="131"/>
      <c r="K51" s="131"/>
      <c r="M51" s="93"/>
      <c r="N51" s="93"/>
      <c r="O51" s="93"/>
      <c r="P51" s="93"/>
      <c r="Q51" s="93"/>
      <c r="R51" s="93"/>
      <c r="S51" s="93"/>
      <c r="T51" s="93"/>
      <c r="U51" s="93"/>
      <c r="V51" s="93"/>
      <c r="W51" s="93"/>
    </row>
    <row r="52" spans="2:23" ht="15.75" customHeight="1" x14ac:dyDescent="0.25">
      <c r="B52" s="131"/>
      <c r="C52" s="131"/>
      <c r="D52" s="131"/>
      <c r="E52" s="131"/>
      <c r="F52" s="131"/>
      <c r="G52" s="131"/>
      <c r="H52" s="131"/>
      <c r="I52" s="131"/>
      <c r="J52" s="131"/>
      <c r="K52" s="131"/>
      <c r="M52" s="93"/>
      <c r="N52" s="93"/>
      <c r="O52" s="93"/>
      <c r="P52" s="93"/>
      <c r="Q52" s="93"/>
      <c r="R52" s="93"/>
      <c r="S52" s="93"/>
      <c r="T52" s="93"/>
      <c r="U52" s="93"/>
      <c r="V52" s="93"/>
      <c r="W52" s="93"/>
    </row>
    <row r="53" spans="2:23" ht="15.75" customHeight="1" x14ac:dyDescent="0.25">
      <c r="B53" s="131"/>
      <c r="C53" s="131"/>
      <c r="D53" s="131"/>
      <c r="E53" s="131"/>
      <c r="F53" s="131"/>
      <c r="G53" s="131"/>
      <c r="H53" s="131"/>
      <c r="I53" s="131"/>
      <c r="J53" s="131"/>
      <c r="K53" s="131"/>
      <c r="M53" s="93"/>
      <c r="N53" s="93"/>
      <c r="O53" s="93"/>
      <c r="P53" s="93"/>
      <c r="Q53" s="93"/>
      <c r="R53" s="93"/>
      <c r="S53" s="93"/>
      <c r="T53" s="93"/>
      <c r="U53" s="93"/>
      <c r="V53" s="93"/>
      <c r="W53" s="93"/>
    </row>
    <row r="54" spans="2:23" ht="15.75" customHeight="1" x14ac:dyDescent="0.25">
      <c r="B54" s="131"/>
      <c r="C54" s="131"/>
      <c r="D54" s="131"/>
      <c r="E54" s="131"/>
      <c r="F54" s="131"/>
      <c r="G54" s="131"/>
      <c r="H54" s="131"/>
      <c r="I54" s="131"/>
      <c r="J54" s="131"/>
      <c r="K54" s="131"/>
      <c r="M54" s="93"/>
      <c r="N54" s="93"/>
      <c r="O54" s="93"/>
      <c r="P54" s="93"/>
      <c r="Q54" s="93"/>
      <c r="R54" s="93"/>
      <c r="S54" s="93"/>
      <c r="T54" s="93"/>
      <c r="U54" s="93"/>
      <c r="V54" s="93"/>
      <c r="W54" s="93"/>
    </row>
    <row r="55" spans="2:23" ht="15.75" customHeight="1" x14ac:dyDescent="0.25">
      <c r="B55" s="131"/>
      <c r="C55" s="131"/>
      <c r="D55" s="131"/>
      <c r="E55" s="131"/>
      <c r="F55" s="131"/>
      <c r="G55" s="131"/>
      <c r="H55" s="131"/>
      <c r="I55" s="131"/>
      <c r="J55" s="131"/>
      <c r="K55" s="131"/>
      <c r="M55" s="93"/>
      <c r="N55" s="93"/>
      <c r="O55" s="93"/>
      <c r="P55" s="93"/>
      <c r="Q55" s="93"/>
      <c r="R55" s="93"/>
      <c r="S55" s="93"/>
      <c r="T55" s="93"/>
      <c r="U55" s="93"/>
      <c r="V55" s="93"/>
      <c r="W55" s="93"/>
    </row>
    <row r="56" spans="2:23" ht="15.75" customHeight="1" x14ac:dyDescent="0.25">
      <c r="B56" s="131"/>
      <c r="C56" s="131"/>
      <c r="D56" s="131"/>
      <c r="E56" s="131"/>
      <c r="F56" s="131"/>
      <c r="G56" s="131"/>
      <c r="H56" s="131"/>
      <c r="I56" s="131"/>
      <c r="J56" s="131"/>
      <c r="K56" s="131"/>
      <c r="M56" s="93"/>
      <c r="N56" s="93"/>
      <c r="O56" s="93"/>
      <c r="P56" s="93"/>
      <c r="Q56" s="93"/>
      <c r="R56" s="93"/>
      <c r="S56" s="93"/>
      <c r="T56" s="93"/>
      <c r="U56" s="93"/>
      <c r="V56" s="93"/>
      <c r="W56" s="93"/>
    </row>
    <row r="57" spans="2:23" ht="15.75" customHeight="1" x14ac:dyDescent="0.25">
      <c r="B57" s="131"/>
      <c r="C57" s="131"/>
      <c r="D57" s="131"/>
      <c r="E57" s="131"/>
      <c r="F57" s="131"/>
      <c r="G57" s="131"/>
      <c r="H57" s="131"/>
      <c r="I57" s="131"/>
      <c r="J57" s="131"/>
      <c r="K57" s="131"/>
      <c r="M57" s="93"/>
      <c r="N57" s="93"/>
      <c r="O57" s="93"/>
      <c r="P57" s="93"/>
      <c r="Q57" s="93"/>
      <c r="R57" s="93"/>
      <c r="S57" s="93"/>
      <c r="T57" s="93"/>
      <c r="U57" s="93"/>
      <c r="V57" s="93"/>
      <c r="W57" s="93"/>
    </row>
    <row r="58" spans="2:23" ht="15.75" customHeight="1" x14ac:dyDescent="0.25">
      <c r="B58" s="131"/>
      <c r="C58" s="131"/>
      <c r="D58" s="131"/>
      <c r="E58" s="131"/>
      <c r="F58" s="131"/>
      <c r="G58" s="131"/>
      <c r="H58" s="131"/>
      <c r="I58" s="131"/>
      <c r="J58" s="131"/>
      <c r="K58" s="131"/>
      <c r="M58" s="93"/>
      <c r="N58" s="93"/>
      <c r="O58" s="93"/>
      <c r="P58" s="93"/>
      <c r="Q58" s="93"/>
      <c r="R58" s="93"/>
      <c r="S58" s="93"/>
      <c r="T58" s="93"/>
      <c r="U58" s="93"/>
      <c r="V58" s="93"/>
      <c r="W58" s="93"/>
    </row>
    <row r="59" spans="2:23" ht="15.75" customHeight="1" x14ac:dyDescent="0.25">
      <c r="B59" s="131"/>
      <c r="C59" s="131"/>
      <c r="D59" s="131"/>
      <c r="E59" s="131"/>
      <c r="F59" s="131"/>
      <c r="G59" s="131"/>
      <c r="H59" s="131"/>
      <c r="I59" s="131"/>
      <c r="J59" s="131"/>
      <c r="K59" s="131"/>
      <c r="M59" s="93"/>
      <c r="N59" s="93"/>
      <c r="O59" s="93"/>
      <c r="P59" s="93"/>
      <c r="Q59" s="93"/>
      <c r="R59" s="93"/>
      <c r="S59" s="93"/>
      <c r="T59" s="93"/>
      <c r="U59" s="93"/>
      <c r="V59" s="93"/>
      <c r="W59" s="93"/>
    </row>
    <row r="60" spans="2:23" ht="15.75" customHeight="1" x14ac:dyDescent="0.25">
      <c r="B60" s="131"/>
      <c r="C60" s="131"/>
      <c r="D60" s="131"/>
      <c r="E60" s="131"/>
      <c r="F60" s="131"/>
      <c r="G60" s="131"/>
      <c r="H60" s="131"/>
      <c r="I60" s="131"/>
      <c r="J60" s="131"/>
      <c r="K60" s="131"/>
      <c r="M60" s="93"/>
      <c r="N60" s="93"/>
      <c r="O60" s="93"/>
      <c r="P60" s="93"/>
      <c r="Q60" s="93"/>
      <c r="R60" s="93"/>
      <c r="S60" s="93"/>
      <c r="T60" s="93"/>
      <c r="U60" s="93"/>
      <c r="V60" s="93"/>
      <c r="W60" s="93"/>
    </row>
    <row r="61" spans="2:23" ht="15.75" customHeight="1" x14ac:dyDescent="0.25">
      <c r="B61" s="131"/>
      <c r="C61" s="131"/>
      <c r="D61" s="131"/>
      <c r="E61" s="131"/>
      <c r="F61" s="131"/>
      <c r="G61" s="131"/>
      <c r="H61" s="131"/>
      <c r="I61" s="131"/>
      <c r="J61" s="131"/>
      <c r="K61" s="131"/>
      <c r="M61" s="93"/>
      <c r="N61" s="93"/>
      <c r="O61" s="93"/>
      <c r="P61" s="93"/>
      <c r="Q61" s="93"/>
      <c r="R61" s="93"/>
      <c r="S61" s="93"/>
      <c r="T61" s="93"/>
      <c r="U61" s="93"/>
      <c r="V61" s="93"/>
      <c r="W61" s="93"/>
    </row>
    <row r="62" spans="2:23" ht="15.75" customHeight="1" x14ac:dyDescent="0.25">
      <c r="B62" s="131"/>
      <c r="C62" s="131"/>
      <c r="D62" s="131"/>
      <c r="E62" s="131"/>
      <c r="F62" s="131"/>
      <c r="G62" s="131"/>
      <c r="H62" s="131"/>
      <c r="I62" s="131"/>
      <c r="J62" s="131"/>
      <c r="K62" s="131"/>
      <c r="M62" s="93"/>
      <c r="N62" s="93"/>
      <c r="O62" s="93"/>
      <c r="P62" s="93"/>
      <c r="Q62" s="93"/>
      <c r="R62" s="93"/>
      <c r="S62" s="93"/>
      <c r="T62" s="93"/>
      <c r="U62" s="93"/>
      <c r="V62" s="93"/>
      <c r="W62" s="93"/>
    </row>
    <row r="63" spans="2:23" ht="15.75" customHeight="1" x14ac:dyDescent="0.25">
      <c r="B63" s="131"/>
      <c r="C63" s="131"/>
      <c r="D63" s="131"/>
      <c r="E63" s="131"/>
      <c r="F63" s="131"/>
      <c r="G63" s="131"/>
      <c r="H63" s="131"/>
      <c r="I63" s="131"/>
      <c r="J63" s="131"/>
      <c r="K63" s="131"/>
      <c r="M63" s="93"/>
      <c r="N63" s="93"/>
      <c r="O63" s="93"/>
      <c r="P63" s="93"/>
      <c r="Q63" s="93"/>
      <c r="R63" s="93"/>
      <c r="S63" s="93"/>
      <c r="T63" s="93"/>
      <c r="U63" s="93"/>
      <c r="V63" s="93"/>
      <c r="W63" s="93"/>
    </row>
    <row r="64" spans="2:23" ht="15.75" customHeight="1" x14ac:dyDescent="0.25">
      <c r="B64" s="131"/>
      <c r="C64" s="131"/>
      <c r="D64" s="131"/>
      <c r="E64" s="131"/>
      <c r="F64" s="131"/>
      <c r="G64" s="131"/>
      <c r="H64" s="131"/>
      <c r="I64" s="131"/>
      <c r="J64" s="131"/>
      <c r="K64" s="131"/>
      <c r="M64" s="93"/>
      <c r="N64" s="93"/>
      <c r="O64" s="93"/>
      <c r="P64" s="93"/>
      <c r="Q64" s="93"/>
      <c r="R64" s="93"/>
      <c r="S64" s="93"/>
      <c r="T64" s="93"/>
      <c r="U64" s="93"/>
      <c r="V64" s="93"/>
      <c r="W64" s="93"/>
    </row>
    <row r="65" spans="2:23" ht="15.75" customHeight="1" x14ac:dyDescent="0.25">
      <c r="B65" s="131"/>
      <c r="C65" s="131"/>
      <c r="D65" s="131"/>
      <c r="E65" s="131"/>
      <c r="F65" s="131"/>
      <c r="G65" s="131"/>
      <c r="H65" s="131"/>
      <c r="I65" s="131"/>
      <c r="J65" s="131"/>
      <c r="K65" s="131"/>
      <c r="M65" s="93"/>
      <c r="N65" s="93"/>
      <c r="O65" s="93"/>
      <c r="P65" s="93"/>
      <c r="Q65" s="93"/>
      <c r="R65" s="93"/>
      <c r="S65" s="93"/>
      <c r="T65" s="93"/>
      <c r="U65" s="93"/>
      <c r="V65" s="93"/>
      <c r="W65" s="93"/>
    </row>
    <row r="66" spans="2:23" ht="15.75" customHeight="1" x14ac:dyDescent="0.25">
      <c r="B66" s="131"/>
      <c r="C66" s="131"/>
      <c r="D66" s="131"/>
      <c r="E66" s="131"/>
      <c r="F66" s="131"/>
      <c r="G66" s="131"/>
      <c r="H66" s="131"/>
      <c r="I66" s="131"/>
      <c r="J66" s="131"/>
      <c r="K66" s="131"/>
      <c r="M66" s="93"/>
      <c r="N66" s="93"/>
      <c r="O66" s="93"/>
      <c r="P66" s="93"/>
      <c r="Q66" s="93"/>
      <c r="R66" s="93"/>
      <c r="S66" s="93"/>
      <c r="T66" s="93"/>
      <c r="U66" s="93"/>
      <c r="V66" s="93"/>
      <c r="W66" s="93"/>
    </row>
    <row r="67" spans="2:23" ht="15.75" customHeight="1" x14ac:dyDescent="0.25">
      <c r="B67" s="131"/>
      <c r="C67" s="131"/>
      <c r="D67" s="131"/>
      <c r="E67" s="131"/>
      <c r="F67" s="131"/>
      <c r="G67" s="131"/>
      <c r="H67" s="131"/>
      <c r="I67" s="131"/>
      <c r="J67" s="131"/>
      <c r="K67" s="131"/>
      <c r="M67" s="93"/>
      <c r="N67" s="93"/>
      <c r="O67" s="93"/>
      <c r="P67" s="93"/>
      <c r="Q67" s="93"/>
      <c r="R67" s="93"/>
      <c r="S67" s="93"/>
      <c r="T67" s="93"/>
      <c r="U67" s="93"/>
      <c r="V67" s="93"/>
      <c r="W67" s="93"/>
    </row>
    <row r="68" spans="2:23" ht="15.75" customHeight="1" x14ac:dyDescent="0.25">
      <c r="B68" s="131"/>
      <c r="C68" s="131"/>
      <c r="D68" s="131"/>
      <c r="E68" s="131"/>
      <c r="F68" s="131"/>
      <c r="G68" s="131"/>
      <c r="H68" s="131"/>
      <c r="I68" s="131"/>
      <c r="J68" s="131"/>
      <c r="K68" s="131"/>
      <c r="M68" s="93"/>
      <c r="N68" s="93"/>
      <c r="O68" s="93"/>
      <c r="P68" s="93"/>
      <c r="Q68" s="93"/>
      <c r="R68" s="93"/>
      <c r="S68" s="93"/>
      <c r="T68" s="93"/>
      <c r="U68" s="93"/>
      <c r="V68" s="93"/>
      <c r="W68" s="93"/>
    </row>
    <row r="69" spans="2:23" ht="15.75" customHeight="1" x14ac:dyDescent="0.25">
      <c r="B69" s="131"/>
      <c r="C69" s="131"/>
      <c r="D69" s="131"/>
      <c r="E69" s="131"/>
      <c r="F69" s="131"/>
      <c r="G69" s="131"/>
      <c r="H69" s="131"/>
      <c r="I69" s="131"/>
      <c r="J69" s="131"/>
      <c r="K69" s="131"/>
      <c r="M69" s="93"/>
      <c r="N69" s="93"/>
      <c r="O69" s="93"/>
      <c r="P69" s="93"/>
      <c r="Q69" s="93"/>
      <c r="R69" s="93"/>
      <c r="S69" s="93"/>
      <c r="T69" s="93"/>
      <c r="U69" s="93"/>
      <c r="V69" s="93"/>
      <c r="W69" s="93"/>
    </row>
    <row r="70" spans="2:23" ht="15.75" customHeight="1" x14ac:dyDescent="0.25">
      <c r="B70" s="131"/>
      <c r="C70" s="131"/>
      <c r="D70" s="131"/>
      <c r="E70" s="131"/>
      <c r="F70" s="131"/>
      <c r="G70" s="131"/>
      <c r="H70" s="131"/>
      <c r="I70" s="131"/>
      <c r="J70" s="131"/>
      <c r="K70" s="131"/>
      <c r="M70" s="93"/>
      <c r="N70" s="93"/>
      <c r="O70" s="93"/>
      <c r="P70" s="93"/>
      <c r="Q70" s="93"/>
      <c r="R70" s="93"/>
      <c r="S70" s="93"/>
      <c r="T70" s="93"/>
      <c r="U70" s="93"/>
      <c r="V70" s="93"/>
      <c r="W70" s="93"/>
    </row>
    <row r="71" spans="2:23" ht="15.75" customHeight="1" x14ac:dyDescent="0.25">
      <c r="B71" s="131"/>
      <c r="C71" s="131"/>
      <c r="D71" s="131"/>
      <c r="E71" s="131"/>
      <c r="F71" s="131"/>
      <c r="G71" s="131"/>
      <c r="H71" s="131"/>
      <c r="I71" s="131"/>
      <c r="J71" s="131"/>
      <c r="K71" s="131"/>
      <c r="M71" s="93"/>
      <c r="N71" s="93"/>
      <c r="O71" s="93"/>
      <c r="P71" s="93"/>
      <c r="Q71" s="93"/>
      <c r="R71" s="93"/>
      <c r="S71" s="93"/>
      <c r="T71" s="93"/>
      <c r="U71" s="93"/>
      <c r="V71" s="93"/>
      <c r="W71" s="93"/>
    </row>
    <row r="72" spans="2:23" ht="15.75" customHeight="1" x14ac:dyDescent="0.25">
      <c r="B72" s="131"/>
      <c r="C72" s="131"/>
      <c r="D72" s="131"/>
      <c r="E72" s="131"/>
      <c r="F72" s="131"/>
      <c r="G72" s="131"/>
      <c r="H72" s="131"/>
      <c r="I72" s="131"/>
      <c r="J72" s="131"/>
      <c r="K72" s="131"/>
      <c r="M72" s="93"/>
      <c r="N72" s="93"/>
      <c r="O72" s="93"/>
      <c r="P72" s="93"/>
      <c r="Q72" s="93"/>
      <c r="R72" s="93"/>
      <c r="S72" s="93"/>
      <c r="T72" s="93"/>
      <c r="U72" s="93"/>
      <c r="V72" s="93"/>
      <c r="W72" s="93"/>
    </row>
    <row r="73" spans="2:23" ht="15.75" customHeight="1" x14ac:dyDescent="0.25">
      <c r="B73" s="131"/>
      <c r="C73" s="131"/>
      <c r="D73" s="131"/>
      <c r="E73" s="131"/>
      <c r="F73" s="131"/>
      <c r="G73" s="131"/>
      <c r="H73" s="131"/>
      <c r="I73" s="131"/>
      <c r="J73" s="131"/>
      <c r="K73" s="131"/>
      <c r="M73" s="93"/>
      <c r="N73" s="93"/>
      <c r="O73" s="93"/>
      <c r="P73" s="93"/>
      <c r="Q73" s="93"/>
      <c r="R73" s="93"/>
      <c r="S73" s="93"/>
      <c r="T73" s="93"/>
      <c r="U73" s="93"/>
      <c r="V73" s="93"/>
      <c r="W73" s="93"/>
    </row>
    <row r="74" spans="2:23" ht="15.75" customHeight="1" x14ac:dyDescent="0.25">
      <c r="B74" s="131"/>
      <c r="C74" s="131"/>
      <c r="D74" s="131"/>
      <c r="E74" s="131"/>
      <c r="F74" s="131"/>
      <c r="G74" s="131"/>
      <c r="H74" s="131"/>
      <c r="I74" s="131"/>
      <c r="J74" s="131"/>
      <c r="K74" s="131"/>
      <c r="M74" s="93"/>
      <c r="N74" s="93"/>
      <c r="O74" s="93"/>
      <c r="P74" s="93"/>
      <c r="Q74" s="93"/>
      <c r="R74" s="93"/>
      <c r="S74" s="93"/>
      <c r="T74" s="93"/>
      <c r="U74" s="93"/>
      <c r="V74" s="93"/>
      <c r="W74" s="93"/>
    </row>
    <row r="75" spans="2:23" ht="15.75" customHeight="1" x14ac:dyDescent="0.25">
      <c r="B75" s="131"/>
      <c r="C75" s="131"/>
      <c r="D75" s="131"/>
      <c r="E75" s="131"/>
      <c r="F75" s="131"/>
      <c r="G75" s="131"/>
      <c r="H75" s="131"/>
      <c r="I75" s="131"/>
      <c r="J75" s="131"/>
      <c r="K75" s="131"/>
      <c r="M75" s="93"/>
      <c r="N75" s="93"/>
      <c r="O75" s="93"/>
      <c r="P75" s="93"/>
      <c r="Q75" s="93"/>
      <c r="R75" s="93"/>
      <c r="S75" s="93"/>
      <c r="T75" s="93"/>
      <c r="U75" s="93"/>
      <c r="V75" s="93"/>
      <c r="W75" s="93"/>
    </row>
    <row r="76" spans="2:23" ht="15.75" customHeight="1" x14ac:dyDescent="0.25">
      <c r="B76" s="131"/>
      <c r="C76" s="131"/>
      <c r="D76" s="131"/>
      <c r="E76" s="131"/>
      <c r="F76" s="131"/>
      <c r="G76" s="131"/>
      <c r="H76" s="131"/>
      <c r="I76" s="131"/>
      <c r="J76" s="131"/>
      <c r="K76" s="131"/>
      <c r="M76" s="93"/>
      <c r="N76" s="93"/>
      <c r="O76" s="93"/>
      <c r="P76" s="93"/>
      <c r="Q76" s="93"/>
      <c r="R76" s="93"/>
      <c r="S76" s="93"/>
      <c r="T76" s="93"/>
      <c r="U76" s="93"/>
      <c r="V76" s="93"/>
      <c r="W76" s="93"/>
    </row>
    <row r="77" spans="2:23" ht="15.75" customHeight="1" x14ac:dyDescent="0.25">
      <c r="B77" s="131"/>
      <c r="C77" s="131"/>
      <c r="D77" s="131"/>
      <c r="E77" s="131"/>
      <c r="F77" s="131"/>
      <c r="G77" s="131"/>
      <c r="H77" s="131"/>
      <c r="I77" s="131"/>
      <c r="J77" s="131"/>
      <c r="K77" s="131"/>
      <c r="M77" s="93"/>
      <c r="N77" s="93"/>
      <c r="O77" s="93"/>
      <c r="P77" s="93"/>
      <c r="Q77" s="93"/>
      <c r="R77" s="93"/>
      <c r="S77" s="93"/>
      <c r="T77" s="93"/>
      <c r="U77" s="93"/>
      <c r="V77" s="93"/>
      <c r="W77" s="93"/>
    </row>
    <row r="78" spans="2:23" ht="15.75" customHeight="1" x14ac:dyDescent="0.25">
      <c r="B78" s="131"/>
      <c r="C78" s="131"/>
      <c r="D78" s="131"/>
      <c r="E78" s="131"/>
      <c r="F78" s="131"/>
      <c r="G78" s="131"/>
      <c r="H78" s="131"/>
      <c r="I78" s="131"/>
      <c r="J78" s="131"/>
      <c r="K78" s="131"/>
      <c r="M78" s="93"/>
      <c r="N78" s="93"/>
      <c r="O78" s="93"/>
      <c r="P78" s="93"/>
      <c r="Q78" s="93"/>
      <c r="R78" s="93"/>
      <c r="S78" s="93"/>
      <c r="T78" s="93"/>
      <c r="U78" s="93"/>
      <c r="V78" s="93"/>
      <c r="W78" s="93"/>
    </row>
    <row r="79" spans="2:23" ht="15.75" customHeight="1" x14ac:dyDescent="0.25">
      <c r="B79" s="131"/>
      <c r="C79" s="131"/>
      <c r="D79" s="131"/>
      <c r="E79" s="131"/>
      <c r="F79" s="131"/>
      <c r="G79" s="131"/>
      <c r="H79" s="131"/>
      <c r="I79" s="131"/>
      <c r="J79" s="131"/>
      <c r="K79" s="131"/>
      <c r="M79" s="93"/>
      <c r="N79" s="93"/>
      <c r="O79" s="93"/>
      <c r="P79" s="93"/>
      <c r="Q79" s="93"/>
      <c r="R79" s="93"/>
      <c r="S79" s="93"/>
      <c r="T79" s="93"/>
      <c r="U79" s="93"/>
      <c r="V79" s="93"/>
      <c r="W79" s="93"/>
    </row>
    <row r="80" spans="2:23" ht="15.75" customHeight="1" x14ac:dyDescent="0.25">
      <c r="B80" s="131"/>
      <c r="C80" s="131"/>
      <c r="D80" s="131"/>
      <c r="E80" s="131"/>
      <c r="F80" s="131"/>
      <c r="G80" s="131"/>
      <c r="H80" s="131"/>
      <c r="I80" s="131"/>
      <c r="J80" s="131"/>
      <c r="K80" s="131"/>
      <c r="M80" s="93"/>
      <c r="N80" s="93"/>
      <c r="O80" s="93"/>
      <c r="P80" s="93"/>
      <c r="Q80" s="93"/>
      <c r="R80" s="93"/>
      <c r="S80" s="93"/>
      <c r="T80" s="93"/>
      <c r="U80" s="93"/>
      <c r="V80" s="93"/>
      <c r="W80" s="93"/>
    </row>
    <row r="81" spans="2:23" ht="15.75" customHeight="1" x14ac:dyDescent="0.25">
      <c r="B81" s="131"/>
      <c r="C81" s="131"/>
      <c r="D81" s="131"/>
      <c r="E81" s="131"/>
      <c r="F81" s="131"/>
      <c r="G81" s="131"/>
      <c r="H81" s="131"/>
      <c r="I81" s="131"/>
      <c r="J81" s="131"/>
      <c r="K81" s="131"/>
      <c r="M81" s="93"/>
      <c r="N81" s="93"/>
      <c r="O81" s="93"/>
      <c r="P81" s="93"/>
      <c r="Q81" s="93"/>
      <c r="R81" s="93"/>
      <c r="S81" s="93"/>
      <c r="T81" s="93"/>
      <c r="U81" s="93"/>
      <c r="V81" s="93"/>
      <c r="W81" s="93"/>
    </row>
    <row r="82" spans="2:23" ht="15.75" customHeight="1" x14ac:dyDescent="0.25">
      <c r="B82" s="131"/>
      <c r="C82" s="131"/>
      <c r="D82" s="131"/>
      <c r="E82" s="131"/>
      <c r="F82" s="131"/>
      <c r="G82" s="131"/>
      <c r="H82" s="131"/>
      <c r="I82" s="131"/>
      <c r="J82" s="131"/>
      <c r="K82" s="131"/>
      <c r="M82" s="93"/>
      <c r="N82" s="93"/>
      <c r="O82" s="93"/>
      <c r="P82" s="93"/>
      <c r="Q82" s="93"/>
      <c r="R82" s="93"/>
      <c r="S82" s="93"/>
      <c r="T82" s="93"/>
      <c r="U82" s="93"/>
      <c r="V82" s="93"/>
      <c r="W82" s="93"/>
    </row>
    <row r="83" spans="2:23" ht="15.75" customHeight="1" x14ac:dyDescent="0.25">
      <c r="B83" s="131"/>
      <c r="C83" s="131"/>
      <c r="D83" s="131"/>
      <c r="E83" s="131"/>
      <c r="F83" s="131"/>
      <c r="G83" s="131"/>
      <c r="H83" s="131"/>
      <c r="I83" s="131"/>
      <c r="J83" s="131"/>
      <c r="K83" s="131"/>
      <c r="M83" s="93"/>
      <c r="N83" s="93"/>
      <c r="O83" s="93"/>
      <c r="P83" s="93"/>
      <c r="Q83" s="93"/>
      <c r="R83" s="93"/>
      <c r="S83" s="93"/>
      <c r="T83" s="93"/>
      <c r="U83" s="93"/>
      <c r="V83" s="93"/>
      <c r="W83" s="93"/>
    </row>
    <row r="84" spans="2:23" ht="15.75" customHeight="1" x14ac:dyDescent="0.25">
      <c r="B84" s="131"/>
      <c r="C84" s="131"/>
      <c r="D84" s="131"/>
      <c r="E84" s="131"/>
      <c r="F84" s="131"/>
      <c r="G84" s="131"/>
      <c r="H84" s="131"/>
      <c r="I84" s="131"/>
      <c r="J84" s="131"/>
      <c r="K84" s="131"/>
      <c r="M84" s="93"/>
      <c r="N84" s="93"/>
      <c r="O84" s="93"/>
      <c r="P84" s="93"/>
      <c r="Q84" s="93"/>
      <c r="R84" s="93"/>
      <c r="S84" s="93"/>
      <c r="T84" s="93"/>
      <c r="U84" s="93"/>
      <c r="V84" s="93"/>
      <c r="W84" s="93"/>
    </row>
    <row r="85" spans="2:23" ht="15.75" customHeight="1" x14ac:dyDescent="0.25">
      <c r="B85" s="131"/>
      <c r="C85" s="131"/>
      <c r="D85" s="131"/>
      <c r="E85" s="131"/>
      <c r="F85" s="131"/>
      <c r="G85" s="131"/>
      <c r="H85" s="131"/>
      <c r="I85" s="131"/>
      <c r="J85" s="131"/>
      <c r="K85" s="131"/>
      <c r="M85" s="93"/>
      <c r="N85" s="93"/>
      <c r="O85" s="93"/>
      <c r="P85" s="93"/>
      <c r="Q85" s="93"/>
      <c r="R85" s="93"/>
      <c r="S85" s="93"/>
      <c r="T85" s="93"/>
      <c r="U85" s="93"/>
      <c r="V85" s="93"/>
      <c r="W85" s="93"/>
    </row>
    <row r="86" spans="2:23" ht="15.75" customHeight="1" x14ac:dyDescent="0.25">
      <c r="B86" s="131"/>
      <c r="C86" s="131"/>
      <c r="D86" s="131"/>
      <c r="E86" s="131"/>
      <c r="F86" s="131"/>
      <c r="G86" s="131"/>
      <c r="H86" s="131"/>
      <c r="I86" s="131"/>
      <c r="J86" s="131"/>
      <c r="K86" s="131"/>
      <c r="M86" s="93"/>
      <c r="N86" s="93"/>
      <c r="O86" s="93"/>
      <c r="P86" s="93"/>
      <c r="Q86" s="93"/>
      <c r="R86" s="93"/>
      <c r="S86" s="93"/>
      <c r="T86" s="93"/>
      <c r="U86" s="93"/>
      <c r="V86" s="93"/>
      <c r="W86" s="93"/>
    </row>
    <row r="87" spans="2:23" ht="15.75" customHeight="1" x14ac:dyDescent="0.25">
      <c r="B87" s="131"/>
      <c r="C87" s="131"/>
      <c r="D87" s="131"/>
      <c r="E87" s="131"/>
      <c r="F87" s="131"/>
      <c r="G87" s="131"/>
      <c r="H87" s="131"/>
      <c r="I87" s="131"/>
      <c r="J87" s="131"/>
      <c r="K87" s="131"/>
      <c r="M87" s="93"/>
      <c r="N87" s="93"/>
      <c r="O87" s="93"/>
      <c r="P87" s="93"/>
      <c r="Q87" s="93"/>
      <c r="R87" s="93"/>
      <c r="S87" s="93"/>
      <c r="T87" s="93"/>
      <c r="U87" s="93"/>
      <c r="V87" s="93"/>
      <c r="W87" s="93"/>
    </row>
    <row r="88" spans="2:23" ht="15.75" customHeight="1" x14ac:dyDescent="0.25">
      <c r="B88" s="131"/>
      <c r="C88" s="131"/>
      <c r="D88" s="131"/>
      <c r="E88" s="131"/>
      <c r="F88" s="131"/>
      <c r="G88" s="131"/>
      <c r="H88" s="131"/>
      <c r="I88" s="131"/>
      <c r="J88" s="131"/>
      <c r="K88" s="131"/>
      <c r="M88" s="93"/>
      <c r="N88" s="93"/>
      <c r="O88" s="93"/>
      <c r="P88" s="93"/>
      <c r="Q88" s="93"/>
      <c r="R88" s="93"/>
      <c r="S88" s="93"/>
      <c r="T88" s="93"/>
      <c r="U88" s="93"/>
      <c r="V88" s="93"/>
      <c r="W88" s="93"/>
    </row>
    <row r="89" spans="2:23" ht="15.75" customHeight="1" x14ac:dyDescent="0.25">
      <c r="B89" s="131"/>
      <c r="C89" s="131"/>
      <c r="D89" s="131"/>
      <c r="E89" s="131"/>
      <c r="F89" s="131"/>
      <c r="G89" s="131"/>
      <c r="H89" s="131"/>
      <c r="I89" s="131"/>
      <c r="J89" s="131"/>
      <c r="K89" s="131"/>
      <c r="M89" s="93"/>
      <c r="N89" s="93"/>
      <c r="O89" s="93"/>
      <c r="P89" s="93"/>
      <c r="Q89" s="93"/>
      <c r="R89" s="93"/>
      <c r="S89" s="93"/>
      <c r="T89" s="93"/>
      <c r="U89" s="93"/>
      <c r="V89" s="93"/>
      <c r="W89" s="93"/>
    </row>
    <row r="90" spans="2:23" ht="15.75" customHeight="1" x14ac:dyDescent="0.25">
      <c r="B90" s="131"/>
      <c r="C90" s="131"/>
      <c r="D90" s="131"/>
      <c r="E90" s="131"/>
      <c r="F90" s="131"/>
      <c r="G90" s="131"/>
      <c r="H90" s="131"/>
      <c r="I90" s="131"/>
      <c r="J90" s="131"/>
      <c r="K90" s="131"/>
      <c r="M90" s="93"/>
      <c r="N90" s="93"/>
      <c r="O90" s="93"/>
      <c r="P90" s="93"/>
      <c r="Q90" s="93"/>
      <c r="R90" s="93"/>
      <c r="S90" s="93"/>
      <c r="T90" s="93"/>
      <c r="U90" s="93"/>
      <c r="V90" s="93"/>
      <c r="W90" s="93"/>
    </row>
    <row r="91" spans="2:23" ht="15.75" customHeight="1" x14ac:dyDescent="0.25">
      <c r="B91" s="131"/>
      <c r="C91" s="131"/>
      <c r="D91" s="131"/>
      <c r="E91" s="131"/>
      <c r="F91" s="131"/>
      <c r="G91" s="131"/>
      <c r="H91" s="131"/>
      <c r="I91" s="131"/>
      <c r="J91" s="131"/>
      <c r="K91" s="131"/>
      <c r="M91" s="93"/>
      <c r="N91" s="93"/>
      <c r="O91" s="93"/>
      <c r="P91" s="93"/>
      <c r="Q91" s="93"/>
      <c r="R91" s="93"/>
      <c r="S91" s="93"/>
      <c r="T91" s="93"/>
      <c r="U91" s="93"/>
      <c r="V91" s="93"/>
      <c r="W91" s="93"/>
    </row>
    <row r="92" spans="2:23" ht="15.75" customHeight="1" x14ac:dyDescent="0.25">
      <c r="B92" s="131"/>
      <c r="C92" s="131"/>
      <c r="D92" s="131"/>
      <c r="E92" s="131"/>
      <c r="F92" s="131"/>
      <c r="G92" s="131"/>
      <c r="H92" s="131"/>
      <c r="I92" s="131"/>
      <c r="J92" s="131"/>
      <c r="K92" s="131"/>
      <c r="M92" s="93"/>
      <c r="N92" s="93"/>
      <c r="O92" s="93"/>
      <c r="P92" s="93"/>
      <c r="Q92" s="93"/>
      <c r="R92" s="93"/>
      <c r="S92" s="93"/>
      <c r="T92" s="93"/>
      <c r="U92" s="93"/>
      <c r="V92" s="93"/>
      <c r="W92" s="93"/>
    </row>
    <row r="93" spans="2:23" ht="15.75" customHeight="1" x14ac:dyDescent="0.25">
      <c r="B93" s="131"/>
      <c r="C93" s="131"/>
      <c r="D93" s="131"/>
      <c r="E93" s="131"/>
      <c r="F93" s="131"/>
      <c r="G93" s="131"/>
      <c r="H93" s="131"/>
      <c r="I93" s="131"/>
      <c r="J93" s="131"/>
      <c r="K93" s="131"/>
      <c r="M93" s="93"/>
      <c r="N93" s="93"/>
      <c r="O93" s="93"/>
      <c r="P93" s="93"/>
      <c r="Q93" s="93"/>
      <c r="R93" s="93"/>
      <c r="S93" s="93"/>
      <c r="T93" s="93"/>
      <c r="U93" s="93"/>
      <c r="V93" s="93"/>
      <c r="W93" s="93"/>
    </row>
    <row r="94" spans="2:23" ht="15.75" customHeight="1" x14ac:dyDescent="0.25">
      <c r="B94" s="131"/>
      <c r="C94" s="131"/>
      <c r="D94" s="131"/>
      <c r="E94" s="131"/>
      <c r="F94" s="131"/>
      <c r="G94" s="131"/>
      <c r="H94" s="131"/>
      <c r="I94" s="131"/>
      <c r="J94" s="131"/>
      <c r="K94" s="131"/>
      <c r="M94" s="93"/>
      <c r="N94" s="93"/>
      <c r="O94" s="93"/>
      <c r="P94" s="93"/>
      <c r="Q94" s="93"/>
      <c r="R94" s="93"/>
      <c r="S94" s="93"/>
      <c r="T94" s="93"/>
      <c r="U94" s="93"/>
      <c r="V94" s="93"/>
      <c r="W94" s="93"/>
    </row>
    <row r="95" spans="2:23" ht="15.75" customHeight="1" x14ac:dyDescent="0.25">
      <c r="B95" s="131"/>
      <c r="C95" s="131"/>
      <c r="D95" s="131"/>
      <c r="E95" s="131"/>
      <c r="F95" s="131"/>
      <c r="G95" s="131"/>
      <c r="H95" s="131"/>
      <c r="I95" s="131"/>
      <c r="J95" s="131"/>
      <c r="K95" s="131"/>
      <c r="M95" s="93"/>
      <c r="N95" s="93"/>
      <c r="O95" s="93"/>
      <c r="P95" s="93"/>
      <c r="Q95" s="93"/>
      <c r="R95" s="93"/>
      <c r="S95" s="93"/>
      <c r="T95" s="93"/>
      <c r="U95" s="93"/>
      <c r="V95" s="93"/>
      <c r="W95" s="93"/>
    </row>
    <row r="96" spans="2:23" ht="15.75" customHeight="1" x14ac:dyDescent="0.25">
      <c r="B96" s="131"/>
      <c r="C96" s="131"/>
      <c r="D96" s="131"/>
      <c r="E96" s="131"/>
      <c r="F96" s="131"/>
      <c r="G96" s="131"/>
      <c r="H96" s="131"/>
      <c r="I96" s="131"/>
      <c r="J96" s="131"/>
      <c r="K96" s="131"/>
      <c r="M96" s="93"/>
      <c r="N96" s="93"/>
      <c r="O96" s="93"/>
      <c r="P96" s="93"/>
      <c r="Q96" s="93"/>
      <c r="R96" s="93"/>
      <c r="S96" s="93"/>
      <c r="T96" s="93"/>
      <c r="U96" s="93"/>
      <c r="V96" s="93"/>
      <c r="W96" s="93"/>
    </row>
    <row r="97" spans="2:23" ht="15.75" customHeight="1" x14ac:dyDescent="0.25">
      <c r="B97" s="131"/>
      <c r="C97" s="131"/>
      <c r="D97" s="131"/>
      <c r="E97" s="131"/>
      <c r="F97" s="131"/>
      <c r="G97" s="131"/>
      <c r="H97" s="131"/>
      <c r="I97" s="131"/>
      <c r="J97" s="131"/>
      <c r="K97" s="131"/>
      <c r="M97" s="93"/>
      <c r="N97" s="93"/>
      <c r="O97" s="93"/>
      <c r="P97" s="93"/>
      <c r="Q97" s="93"/>
      <c r="R97" s="93"/>
      <c r="S97" s="93"/>
      <c r="T97" s="93"/>
      <c r="U97" s="93"/>
      <c r="V97" s="93"/>
      <c r="W97" s="93"/>
    </row>
    <row r="98" spans="2:23" ht="15.75" customHeight="1" x14ac:dyDescent="0.25">
      <c r="B98" s="131"/>
      <c r="C98" s="131"/>
      <c r="D98" s="131"/>
      <c r="E98" s="131"/>
      <c r="F98" s="131"/>
      <c r="G98" s="131"/>
      <c r="H98" s="131"/>
      <c r="I98" s="131"/>
      <c r="J98" s="131"/>
      <c r="K98" s="131"/>
      <c r="M98" s="93"/>
      <c r="N98" s="93"/>
      <c r="O98" s="93"/>
      <c r="P98" s="93"/>
      <c r="Q98" s="93"/>
      <c r="R98" s="93"/>
      <c r="S98" s="93"/>
      <c r="T98" s="93"/>
      <c r="U98" s="93"/>
      <c r="V98" s="93"/>
      <c r="W98" s="93"/>
    </row>
    <row r="99" spans="2:23" ht="15.75" customHeight="1" x14ac:dyDescent="0.25">
      <c r="B99" s="131"/>
      <c r="C99" s="131"/>
      <c r="D99" s="131"/>
      <c r="E99" s="131"/>
      <c r="F99" s="131"/>
      <c r="G99" s="131"/>
      <c r="H99" s="131"/>
      <c r="I99" s="131"/>
      <c r="J99" s="131"/>
      <c r="K99" s="131"/>
      <c r="M99" s="93"/>
      <c r="N99" s="93"/>
      <c r="O99" s="93"/>
      <c r="P99" s="93"/>
      <c r="Q99" s="93"/>
      <c r="R99" s="93"/>
      <c r="S99" s="93"/>
      <c r="T99" s="93"/>
      <c r="U99" s="93"/>
      <c r="V99" s="93"/>
      <c r="W99" s="93"/>
    </row>
    <row r="100" spans="2:23" ht="15.75" customHeight="1" x14ac:dyDescent="0.25">
      <c r="B100" s="131"/>
      <c r="C100" s="131"/>
      <c r="D100" s="131"/>
      <c r="E100" s="131"/>
      <c r="F100" s="131"/>
      <c r="G100" s="131"/>
      <c r="H100" s="131"/>
      <c r="I100" s="131"/>
      <c r="J100" s="131"/>
      <c r="K100" s="131"/>
      <c r="M100" s="93"/>
      <c r="N100" s="93"/>
      <c r="O100" s="93"/>
      <c r="P100" s="93"/>
      <c r="Q100" s="93"/>
      <c r="R100" s="93"/>
      <c r="S100" s="93"/>
      <c r="T100" s="93"/>
      <c r="U100" s="93"/>
      <c r="V100" s="93"/>
      <c r="W100" s="93"/>
    </row>
    <row r="101" spans="2:23" ht="15.75" customHeight="1" x14ac:dyDescent="0.25">
      <c r="B101" s="131"/>
      <c r="C101" s="131"/>
      <c r="D101" s="131"/>
      <c r="E101" s="131"/>
      <c r="F101" s="131"/>
      <c r="G101" s="131"/>
      <c r="H101" s="131"/>
      <c r="I101" s="131"/>
      <c r="J101" s="131"/>
      <c r="K101" s="131"/>
      <c r="M101" s="93"/>
      <c r="N101" s="93"/>
      <c r="O101" s="93"/>
      <c r="P101" s="93"/>
      <c r="Q101" s="93"/>
      <c r="R101" s="93"/>
      <c r="S101" s="93"/>
      <c r="T101" s="93"/>
      <c r="U101" s="93"/>
      <c r="V101" s="93"/>
      <c r="W101" s="93"/>
    </row>
    <row r="102" spans="2:23" ht="15.75" customHeight="1" x14ac:dyDescent="0.25">
      <c r="B102" s="131"/>
      <c r="C102" s="131"/>
      <c r="D102" s="131"/>
      <c r="E102" s="131"/>
      <c r="F102" s="131"/>
      <c r="G102" s="131"/>
      <c r="H102" s="131"/>
      <c r="I102" s="131"/>
      <c r="J102" s="131"/>
      <c r="K102" s="131"/>
      <c r="M102" s="93"/>
      <c r="N102" s="93"/>
      <c r="O102" s="93"/>
      <c r="P102" s="93"/>
      <c r="Q102" s="93"/>
      <c r="R102" s="93"/>
      <c r="S102" s="93"/>
      <c r="T102" s="93"/>
      <c r="U102" s="93"/>
      <c r="V102" s="93"/>
      <c r="W102" s="93"/>
    </row>
    <row r="103" spans="2:23" ht="15.75" customHeight="1" x14ac:dyDescent="0.25">
      <c r="B103" s="131"/>
      <c r="C103" s="131"/>
      <c r="D103" s="131"/>
      <c r="E103" s="131"/>
      <c r="F103" s="131"/>
      <c r="G103" s="131"/>
      <c r="H103" s="131"/>
      <c r="I103" s="131"/>
      <c r="J103" s="131"/>
      <c r="K103" s="131"/>
      <c r="M103" s="93"/>
      <c r="N103" s="93"/>
      <c r="O103" s="93"/>
      <c r="P103" s="93"/>
      <c r="Q103" s="93"/>
      <c r="R103" s="93"/>
      <c r="S103" s="93"/>
      <c r="T103" s="93"/>
      <c r="U103" s="93"/>
      <c r="V103" s="93"/>
      <c r="W103" s="93"/>
    </row>
    <row r="104" spans="2:23" ht="15.75" customHeight="1" x14ac:dyDescent="0.25">
      <c r="B104" s="131"/>
      <c r="C104" s="131"/>
      <c r="D104" s="131"/>
      <c r="E104" s="131"/>
      <c r="F104" s="131"/>
      <c r="G104" s="131"/>
      <c r="H104" s="131"/>
      <c r="I104" s="131"/>
      <c r="J104" s="131"/>
      <c r="K104" s="131"/>
      <c r="M104" s="93"/>
      <c r="N104" s="93"/>
      <c r="O104" s="93"/>
      <c r="P104" s="93"/>
      <c r="Q104" s="93"/>
      <c r="R104" s="93"/>
      <c r="S104" s="93"/>
      <c r="T104" s="93"/>
      <c r="U104" s="93"/>
      <c r="V104" s="93"/>
      <c r="W104" s="93"/>
    </row>
    <row r="105" spans="2:23" ht="15.75" customHeight="1" x14ac:dyDescent="0.25">
      <c r="B105" s="131"/>
      <c r="C105" s="131"/>
      <c r="D105" s="131"/>
      <c r="E105" s="131"/>
      <c r="F105" s="131"/>
      <c r="G105" s="131"/>
      <c r="H105" s="131"/>
      <c r="I105" s="131"/>
      <c r="J105" s="131"/>
      <c r="K105" s="131"/>
      <c r="M105" s="93"/>
      <c r="N105" s="93"/>
      <c r="O105" s="93"/>
      <c r="P105" s="93"/>
      <c r="Q105" s="93"/>
      <c r="R105" s="93"/>
      <c r="S105" s="93"/>
      <c r="T105" s="93"/>
      <c r="U105" s="93"/>
      <c r="V105" s="93"/>
      <c r="W105" s="93"/>
    </row>
    <row r="106" spans="2:23" ht="15.75" customHeight="1" x14ac:dyDescent="0.25">
      <c r="B106" s="131"/>
      <c r="C106" s="131"/>
      <c r="D106" s="131"/>
      <c r="E106" s="131"/>
      <c r="F106" s="131"/>
      <c r="G106" s="131"/>
      <c r="H106" s="131"/>
      <c r="I106" s="131"/>
      <c r="J106" s="131"/>
      <c r="K106" s="131"/>
      <c r="M106" s="93"/>
      <c r="N106" s="93"/>
      <c r="O106" s="93"/>
      <c r="P106" s="93"/>
      <c r="Q106" s="93"/>
      <c r="R106" s="93"/>
      <c r="S106" s="93"/>
      <c r="T106" s="93"/>
      <c r="U106" s="93"/>
      <c r="V106" s="93"/>
      <c r="W106" s="93"/>
    </row>
    <row r="107" spans="2:23" ht="15.75" customHeight="1" x14ac:dyDescent="0.25">
      <c r="B107" s="131"/>
      <c r="C107" s="131"/>
      <c r="D107" s="131"/>
      <c r="E107" s="131"/>
      <c r="F107" s="131"/>
      <c r="G107" s="131"/>
      <c r="H107" s="131"/>
      <c r="I107" s="131"/>
      <c r="J107" s="131"/>
      <c r="K107" s="131"/>
      <c r="M107" s="93"/>
      <c r="N107" s="93"/>
      <c r="O107" s="93"/>
      <c r="P107" s="93"/>
      <c r="Q107" s="93"/>
      <c r="R107" s="93"/>
      <c r="S107" s="93"/>
      <c r="T107" s="93"/>
      <c r="U107" s="93"/>
      <c r="V107" s="93"/>
      <c r="W107" s="93"/>
    </row>
    <row r="108" spans="2:23" ht="15.75" customHeight="1" x14ac:dyDescent="0.25">
      <c r="B108" s="131"/>
      <c r="C108" s="131"/>
      <c r="D108" s="131"/>
      <c r="E108" s="131"/>
      <c r="F108" s="131"/>
      <c r="G108" s="131"/>
      <c r="H108" s="131"/>
      <c r="I108" s="131"/>
      <c r="J108" s="131"/>
      <c r="K108" s="131"/>
      <c r="M108" s="93"/>
      <c r="N108" s="93"/>
      <c r="O108" s="93"/>
      <c r="P108" s="93"/>
      <c r="Q108" s="93"/>
      <c r="R108" s="93"/>
      <c r="S108" s="93"/>
      <c r="T108" s="93"/>
      <c r="U108" s="93"/>
      <c r="V108" s="93"/>
      <c r="W108" s="93"/>
    </row>
    <row r="109" spans="2:23" ht="15.75" customHeight="1" x14ac:dyDescent="0.25">
      <c r="B109" s="131"/>
      <c r="C109" s="131"/>
      <c r="D109" s="131"/>
      <c r="E109" s="131"/>
      <c r="F109" s="131"/>
      <c r="G109" s="131"/>
      <c r="H109" s="131"/>
      <c r="I109" s="131"/>
      <c r="J109" s="131"/>
      <c r="K109" s="131"/>
      <c r="M109" s="93"/>
      <c r="N109" s="93"/>
      <c r="O109" s="93"/>
      <c r="P109" s="93"/>
      <c r="Q109" s="93"/>
      <c r="R109" s="93"/>
      <c r="S109" s="93"/>
      <c r="T109" s="93"/>
      <c r="U109" s="93"/>
      <c r="V109" s="93"/>
      <c r="W109" s="93"/>
    </row>
    <row r="110" spans="2:23" ht="15.75" customHeight="1" x14ac:dyDescent="0.25">
      <c r="B110" s="131"/>
      <c r="C110" s="131"/>
      <c r="D110" s="131"/>
      <c r="E110" s="131"/>
      <c r="F110" s="131"/>
      <c r="G110" s="131"/>
      <c r="H110" s="131"/>
      <c r="I110" s="131"/>
      <c r="J110" s="131"/>
      <c r="K110" s="131"/>
      <c r="M110" s="93"/>
      <c r="N110" s="93"/>
      <c r="O110" s="93"/>
      <c r="P110" s="93"/>
      <c r="Q110" s="93"/>
      <c r="R110" s="93"/>
      <c r="S110" s="93"/>
      <c r="T110" s="93"/>
      <c r="U110" s="93"/>
      <c r="V110" s="93"/>
      <c r="W110" s="93"/>
    </row>
    <row r="111" spans="2:23" ht="15.75" customHeight="1" x14ac:dyDescent="0.25">
      <c r="B111" s="131"/>
      <c r="C111" s="131"/>
      <c r="D111" s="131"/>
      <c r="E111" s="131"/>
      <c r="F111" s="131"/>
      <c r="G111" s="131"/>
      <c r="H111" s="131"/>
      <c r="I111" s="131"/>
      <c r="J111" s="131"/>
      <c r="K111" s="131"/>
      <c r="M111" s="93"/>
      <c r="N111" s="93"/>
      <c r="O111" s="93"/>
      <c r="P111" s="93"/>
      <c r="Q111" s="93"/>
      <c r="R111" s="93"/>
      <c r="S111" s="93"/>
      <c r="T111" s="93"/>
      <c r="U111" s="93"/>
      <c r="V111" s="93"/>
      <c r="W111" s="93"/>
    </row>
    <row r="112" spans="2:23" ht="15.75" customHeight="1" x14ac:dyDescent="0.25">
      <c r="B112" s="131"/>
      <c r="C112" s="131"/>
      <c r="D112" s="131"/>
      <c r="E112" s="131"/>
      <c r="F112" s="131"/>
      <c r="G112" s="131"/>
      <c r="H112" s="131"/>
      <c r="I112" s="131"/>
      <c r="J112" s="131"/>
      <c r="K112" s="131"/>
      <c r="M112" s="93"/>
      <c r="N112" s="93"/>
      <c r="O112" s="93"/>
      <c r="P112" s="93"/>
      <c r="Q112" s="93"/>
      <c r="R112" s="93"/>
      <c r="S112" s="93"/>
      <c r="T112" s="93"/>
      <c r="U112" s="93"/>
      <c r="V112" s="93"/>
      <c r="W112" s="93"/>
    </row>
    <row r="113" spans="2:23" ht="15.75" customHeight="1" x14ac:dyDescent="0.25">
      <c r="B113" s="131"/>
      <c r="C113" s="131"/>
      <c r="D113" s="131"/>
      <c r="E113" s="131"/>
      <c r="F113" s="131"/>
      <c r="G113" s="131"/>
      <c r="H113" s="131"/>
      <c r="I113" s="131"/>
      <c r="J113" s="131"/>
      <c r="K113" s="131"/>
      <c r="M113" s="93"/>
      <c r="N113" s="93"/>
      <c r="O113" s="93"/>
      <c r="P113" s="93"/>
      <c r="Q113" s="93"/>
      <c r="R113" s="93"/>
      <c r="S113" s="93"/>
      <c r="T113" s="93"/>
      <c r="U113" s="93"/>
      <c r="V113" s="93"/>
      <c r="W113" s="93"/>
    </row>
    <row r="114" spans="2:23" ht="15.75" customHeight="1" x14ac:dyDescent="0.25">
      <c r="B114" s="131"/>
      <c r="C114" s="131"/>
      <c r="D114" s="131"/>
      <c r="E114" s="131"/>
      <c r="F114" s="131"/>
      <c r="G114" s="131"/>
      <c r="H114" s="131"/>
      <c r="I114" s="131"/>
      <c r="J114" s="131"/>
      <c r="K114" s="131"/>
      <c r="M114" s="93"/>
      <c r="N114" s="93"/>
      <c r="O114" s="93"/>
      <c r="P114" s="93"/>
      <c r="Q114" s="93"/>
      <c r="R114" s="93"/>
      <c r="S114" s="93"/>
      <c r="T114" s="93"/>
      <c r="U114" s="93"/>
      <c r="V114" s="93"/>
      <c r="W114" s="93"/>
    </row>
    <row r="115" spans="2:23" ht="15.75" customHeight="1" x14ac:dyDescent="0.25">
      <c r="B115" s="131"/>
      <c r="C115" s="131"/>
      <c r="D115" s="131"/>
      <c r="E115" s="131"/>
      <c r="F115" s="131"/>
      <c r="G115" s="131"/>
      <c r="H115" s="131"/>
      <c r="I115" s="131"/>
      <c r="J115" s="131"/>
      <c r="K115" s="131"/>
      <c r="M115" s="93"/>
      <c r="N115" s="93"/>
      <c r="O115" s="93"/>
      <c r="P115" s="93"/>
      <c r="Q115" s="93"/>
      <c r="R115" s="93"/>
      <c r="S115" s="93"/>
      <c r="T115" s="93"/>
      <c r="U115" s="93"/>
      <c r="V115" s="93"/>
      <c r="W115" s="93"/>
    </row>
    <row r="116" spans="2:23" ht="15.75" customHeight="1" x14ac:dyDescent="0.25">
      <c r="B116" s="131"/>
      <c r="C116" s="131"/>
      <c r="D116" s="131"/>
      <c r="E116" s="131"/>
      <c r="F116" s="131"/>
      <c r="G116" s="131"/>
      <c r="H116" s="131"/>
      <c r="I116" s="131"/>
      <c r="J116" s="131"/>
      <c r="K116" s="131"/>
      <c r="M116" s="93"/>
      <c r="N116" s="93"/>
      <c r="O116" s="93"/>
      <c r="P116" s="93"/>
      <c r="Q116" s="93"/>
      <c r="R116" s="93"/>
      <c r="S116" s="93"/>
      <c r="T116" s="93"/>
      <c r="U116" s="93"/>
      <c r="V116" s="93"/>
      <c r="W116" s="93"/>
    </row>
    <row r="117" spans="2:23" ht="15.75" customHeight="1" x14ac:dyDescent="0.25">
      <c r="B117" s="131"/>
      <c r="C117" s="131"/>
      <c r="D117" s="131"/>
      <c r="E117" s="131"/>
      <c r="F117" s="131"/>
      <c r="G117" s="131"/>
      <c r="H117" s="131"/>
      <c r="I117" s="131"/>
      <c r="J117" s="131"/>
      <c r="K117" s="131"/>
      <c r="M117" s="93"/>
      <c r="N117" s="93"/>
      <c r="O117" s="93"/>
      <c r="P117" s="93"/>
      <c r="Q117" s="93"/>
      <c r="R117" s="93"/>
      <c r="S117" s="93"/>
      <c r="T117" s="93"/>
      <c r="U117" s="93"/>
      <c r="V117" s="93"/>
      <c r="W117" s="93"/>
    </row>
    <row r="118" spans="2:23" ht="15.75" customHeight="1" x14ac:dyDescent="0.25">
      <c r="B118" s="131"/>
      <c r="C118" s="131"/>
      <c r="D118" s="131"/>
      <c r="E118" s="131"/>
      <c r="F118" s="131"/>
      <c r="G118" s="131"/>
      <c r="H118" s="131"/>
      <c r="I118" s="131"/>
      <c r="J118" s="131"/>
      <c r="K118" s="131"/>
      <c r="M118" s="93"/>
      <c r="N118" s="93"/>
      <c r="O118" s="93"/>
      <c r="P118" s="93"/>
      <c r="Q118" s="93"/>
      <c r="R118" s="93"/>
      <c r="S118" s="93"/>
      <c r="T118" s="93"/>
      <c r="U118" s="93"/>
      <c r="V118" s="93"/>
      <c r="W118" s="93"/>
    </row>
    <row r="119" spans="2:23" ht="15.75" customHeight="1" x14ac:dyDescent="0.25">
      <c r="B119" s="131"/>
      <c r="C119" s="131"/>
      <c r="D119" s="131"/>
      <c r="E119" s="131"/>
      <c r="F119" s="131"/>
      <c r="G119" s="131"/>
      <c r="H119" s="131"/>
      <c r="I119" s="131"/>
      <c r="J119" s="131"/>
      <c r="K119" s="131"/>
      <c r="M119" s="93"/>
      <c r="N119" s="93"/>
      <c r="O119" s="93"/>
      <c r="P119" s="93"/>
      <c r="Q119" s="93"/>
      <c r="R119" s="93"/>
      <c r="S119" s="93"/>
      <c r="T119" s="93"/>
      <c r="U119" s="93"/>
      <c r="V119" s="93"/>
      <c r="W119" s="93"/>
    </row>
    <row r="120" spans="2:23" ht="15.75" customHeight="1" x14ac:dyDescent="0.25">
      <c r="B120" s="131"/>
      <c r="C120" s="131"/>
      <c r="D120" s="131"/>
      <c r="E120" s="131"/>
      <c r="F120" s="131"/>
      <c r="G120" s="131"/>
      <c r="H120" s="131"/>
      <c r="I120" s="131"/>
      <c r="J120" s="131"/>
      <c r="K120" s="131"/>
      <c r="M120" s="93"/>
      <c r="N120" s="93"/>
      <c r="O120" s="93"/>
      <c r="P120" s="93"/>
      <c r="Q120" s="93"/>
      <c r="R120" s="93"/>
      <c r="S120" s="93"/>
      <c r="T120" s="93"/>
      <c r="U120" s="93"/>
      <c r="V120" s="93"/>
      <c r="W120" s="93"/>
    </row>
    <row r="121" spans="2:23" ht="15.75" customHeight="1" x14ac:dyDescent="0.25">
      <c r="B121" s="131"/>
      <c r="C121" s="131"/>
      <c r="D121" s="131"/>
      <c r="E121" s="131"/>
      <c r="F121" s="131"/>
      <c r="G121" s="131"/>
      <c r="H121" s="131"/>
      <c r="I121" s="131"/>
      <c r="J121" s="131"/>
      <c r="K121" s="131"/>
      <c r="M121" s="93"/>
      <c r="N121" s="93"/>
      <c r="O121" s="93"/>
      <c r="P121" s="93"/>
      <c r="Q121" s="93"/>
      <c r="R121" s="93"/>
      <c r="S121" s="93"/>
      <c r="T121" s="93"/>
      <c r="U121" s="93"/>
      <c r="V121" s="93"/>
      <c r="W121" s="93"/>
    </row>
    <row r="122" spans="2:23" ht="15.75" customHeight="1" x14ac:dyDescent="0.25">
      <c r="B122" s="131"/>
      <c r="C122" s="131"/>
      <c r="D122" s="131"/>
      <c r="E122" s="131"/>
      <c r="F122" s="131"/>
      <c r="G122" s="131"/>
      <c r="H122" s="131"/>
      <c r="I122" s="131"/>
      <c r="J122" s="131"/>
      <c r="K122" s="131"/>
      <c r="M122" s="93"/>
      <c r="N122" s="93"/>
      <c r="O122" s="93"/>
      <c r="P122" s="93"/>
      <c r="Q122" s="93"/>
      <c r="R122" s="93"/>
      <c r="S122" s="93"/>
      <c r="T122" s="93"/>
      <c r="U122" s="93"/>
      <c r="V122" s="93"/>
      <c r="W122" s="93"/>
    </row>
    <row r="123" spans="2:23" ht="15.75" customHeight="1" x14ac:dyDescent="0.25">
      <c r="B123" s="131"/>
      <c r="C123" s="131"/>
      <c r="D123" s="131"/>
      <c r="E123" s="131"/>
      <c r="F123" s="131"/>
      <c r="G123" s="131"/>
      <c r="H123" s="131"/>
      <c r="I123" s="131"/>
      <c r="J123" s="131"/>
      <c r="K123" s="131"/>
      <c r="M123" s="93"/>
      <c r="N123" s="93"/>
      <c r="O123" s="93"/>
      <c r="P123" s="93"/>
      <c r="Q123" s="93"/>
      <c r="R123" s="93"/>
      <c r="S123" s="93"/>
      <c r="T123" s="93"/>
      <c r="U123" s="93"/>
      <c r="V123" s="93"/>
      <c r="W123" s="93"/>
    </row>
    <row r="124" spans="2:23" ht="15.75" customHeight="1" x14ac:dyDescent="0.25">
      <c r="B124" s="131"/>
      <c r="C124" s="131"/>
      <c r="D124" s="131"/>
      <c r="E124" s="131"/>
      <c r="F124" s="131"/>
      <c r="G124" s="131"/>
      <c r="H124" s="131"/>
      <c r="I124" s="131"/>
      <c r="J124" s="131"/>
      <c r="K124" s="131"/>
      <c r="M124" s="93"/>
      <c r="N124" s="93"/>
      <c r="O124" s="93"/>
      <c r="P124" s="93"/>
      <c r="Q124" s="93"/>
      <c r="R124" s="93"/>
      <c r="S124" s="93"/>
      <c r="T124" s="93"/>
      <c r="U124" s="93"/>
      <c r="V124" s="93"/>
      <c r="W124" s="93"/>
    </row>
    <row r="125" spans="2:23" ht="15.75" customHeight="1" x14ac:dyDescent="0.25">
      <c r="B125" s="131"/>
      <c r="C125" s="131"/>
      <c r="D125" s="131"/>
      <c r="E125" s="131"/>
      <c r="F125" s="131"/>
      <c r="G125" s="131"/>
      <c r="H125" s="131"/>
      <c r="I125" s="131"/>
      <c r="J125" s="131"/>
      <c r="K125" s="131"/>
      <c r="M125" s="93"/>
      <c r="N125" s="93"/>
      <c r="O125" s="93"/>
      <c r="P125" s="93"/>
      <c r="Q125" s="93"/>
      <c r="R125" s="93"/>
      <c r="S125" s="93"/>
      <c r="T125" s="93"/>
      <c r="U125" s="93"/>
      <c r="V125" s="93"/>
      <c r="W125" s="93"/>
    </row>
    <row r="126" spans="2:23" ht="15.75" customHeight="1" x14ac:dyDescent="0.25">
      <c r="B126" s="131"/>
      <c r="C126" s="131"/>
      <c r="D126" s="131"/>
      <c r="E126" s="131"/>
      <c r="F126" s="131"/>
      <c r="G126" s="131"/>
      <c r="H126" s="131"/>
      <c r="I126" s="131"/>
      <c r="J126" s="131"/>
      <c r="K126" s="131"/>
      <c r="M126" s="93"/>
      <c r="N126" s="93"/>
      <c r="O126" s="93"/>
      <c r="P126" s="93"/>
      <c r="Q126" s="93"/>
      <c r="R126" s="93"/>
      <c r="S126" s="93"/>
      <c r="T126" s="93"/>
      <c r="U126" s="93"/>
      <c r="V126" s="93"/>
      <c r="W126" s="93"/>
    </row>
    <row r="127" spans="2:23" ht="15.75" customHeight="1" x14ac:dyDescent="0.25">
      <c r="B127" s="131"/>
      <c r="C127" s="131"/>
      <c r="D127" s="131"/>
      <c r="E127" s="131"/>
      <c r="F127" s="131"/>
      <c r="G127" s="131"/>
      <c r="H127" s="131"/>
      <c r="I127" s="131"/>
      <c r="J127" s="131"/>
      <c r="K127" s="131"/>
      <c r="M127" s="93"/>
      <c r="N127" s="93"/>
      <c r="O127" s="93"/>
      <c r="P127" s="93"/>
      <c r="Q127" s="93"/>
      <c r="R127" s="93"/>
      <c r="S127" s="93"/>
      <c r="T127" s="93"/>
      <c r="U127" s="93"/>
      <c r="V127" s="93"/>
      <c r="W127" s="93"/>
    </row>
    <row r="128" spans="2:23" ht="15.75" customHeight="1" x14ac:dyDescent="0.25">
      <c r="B128" s="131"/>
      <c r="C128" s="131"/>
      <c r="D128" s="131"/>
      <c r="E128" s="131"/>
      <c r="F128" s="131"/>
      <c r="G128" s="131"/>
      <c r="H128" s="131"/>
      <c r="I128" s="131"/>
      <c r="J128" s="131"/>
      <c r="K128" s="131"/>
      <c r="M128" s="93"/>
      <c r="N128" s="93"/>
      <c r="O128" s="93"/>
      <c r="P128" s="93"/>
      <c r="Q128" s="93"/>
      <c r="R128" s="93"/>
      <c r="S128" s="93"/>
      <c r="T128" s="93"/>
      <c r="U128" s="93"/>
      <c r="V128" s="93"/>
      <c r="W128" s="93"/>
    </row>
    <row r="129" spans="2:23" ht="15.75" customHeight="1" x14ac:dyDescent="0.25">
      <c r="B129" s="131"/>
      <c r="C129" s="131"/>
      <c r="D129" s="131"/>
      <c r="E129" s="131"/>
      <c r="F129" s="131"/>
      <c r="G129" s="131"/>
      <c r="H129" s="131"/>
      <c r="I129" s="131"/>
      <c r="J129" s="131"/>
      <c r="K129" s="131"/>
      <c r="M129" s="93"/>
      <c r="N129" s="93"/>
      <c r="O129" s="93"/>
      <c r="P129" s="93"/>
      <c r="Q129" s="93"/>
      <c r="R129" s="93"/>
      <c r="S129" s="93"/>
      <c r="T129" s="93"/>
      <c r="U129" s="93"/>
      <c r="V129" s="93"/>
      <c r="W129" s="93"/>
    </row>
    <row r="130" spans="2:23" ht="15.75" customHeight="1" x14ac:dyDescent="0.25">
      <c r="B130" s="131"/>
      <c r="C130" s="131"/>
      <c r="D130" s="131"/>
      <c r="E130" s="131"/>
      <c r="F130" s="131"/>
      <c r="G130" s="131"/>
      <c r="H130" s="131"/>
      <c r="I130" s="131"/>
      <c r="J130" s="131"/>
      <c r="K130" s="131"/>
      <c r="M130" s="93"/>
      <c r="N130" s="93"/>
      <c r="O130" s="93"/>
      <c r="P130" s="93"/>
      <c r="Q130" s="93"/>
      <c r="R130" s="93"/>
      <c r="S130" s="93"/>
      <c r="T130" s="93"/>
      <c r="U130" s="93"/>
      <c r="V130" s="93"/>
      <c r="W130" s="93"/>
    </row>
    <row r="131" spans="2:23" ht="15.75" customHeight="1" x14ac:dyDescent="0.25">
      <c r="B131" s="131"/>
      <c r="C131" s="131"/>
      <c r="D131" s="131"/>
      <c r="E131" s="131"/>
      <c r="F131" s="131"/>
      <c r="G131" s="131"/>
      <c r="H131" s="131"/>
      <c r="I131" s="131"/>
      <c r="J131" s="131"/>
      <c r="K131" s="131"/>
      <c r="M131" s="93"/>
      <c r="N131" s="93"/>
      <c r="O131" s="93"/>
      <c r="P131" s="93"/>
      <c r="Q131" s="93"/>
      <c r="R131" s="93"/>
      <c r="S131" s="93"/>
      <c r="T131" s="93"/>
      <c r="U131" s="93"/>
      <c r="V131" s="93"/>
      <c r="W131" s="93"/>
    </row>
    <row r="132" spans="2:23" ht="15.75" customHeight="1" x14ac:dyDescent="0.25">
      <c r="B132" s="131"/>
      <c r="C132" s="131"/>
      <c r="D132" s="131"/>
      <c r="E132" s="131"/>
      <c r="F132" s="131"/>
      <c r="G132" s="131"/>
      <c r="H132" s="131"/>
      <c r="I132" s="131"/>
      <c r="J132" s="131"/>
      <c r="K132" s="131"/>
      <c r="M132" s="93"/>
      <c r="N132" s="93"/>
      <c r="O132" s="93"/>
      <c r="P132" s="93"/>
      <c r="Q132" s="93"/>
      <c r="R132" s="93"/>
      <c r="S132" s="93"/>
      <c r="T132" s="93"/>
      <c r="U132" s="93"/>
      <c r="V132" s="93"/>
      <c r="W132" s="93"/>
    </row>
    <row r="133" spans="2:23" ht="15.75" customHeight="1" x14ac:dyDescent="0.25">
      <c r="B133" s="131"/>
      <c r="C133" s="131"/>
      <c r="D133" s="131"/>
      <c r="E133" s="131"/>
      <c r="F133" s="131"/>
      <c r="G133" s="131"/>
      <c r="H133" s="131"/>
      <c r="I133" s="131"/>
      <c r="J133" s="131"/>
      <c r="K133" s="131"/>
      <c r="M133" s="93"/>
      <c r="N133" s="93"/>
      <c r="O133" s="93"/>
      <c r="P133" s="93"/>
      <c r="Q133" s="93"/>
      <c r="R133" s="93"/>
      <c r="S133" s="93"/>
      <c r="T133" s="93"/>
      <c r="U133" s="93"/>
      <c r="V133" s="93"/>
      <c r="W133" s="93"/>
    </row>
    <row r="134" spans="2:23" ht="15.75" customHeight="1" x14ac:dyDescent="0.25">
      <c r="B134" s="131"/>
      <c r="C134" s="131"/>
      <c r="D134" s="131"/>
      <c r="E134" s="131"/>
      <c r="F134" s="131"/>
      <c r="G134" s="131"/>
      <c r="H134" s="131"/>
      <c r="I134" s="131"/>
      <c r="J134" s="131"/>
      <c r="K134" s="131"/>
      <c r="M134" s="93"/>
      <c r="N134" s="93"/>
      <c r="O134" s="93"/>
      <c r="P134" s="93"/>
      <c r="Q134" s="93"/>
      <c r="R134" s="93"/>
      <c r="S134" s="93"/>
      <c r="T134" s="93"/>
      <c r="U134" s="93"/>
      <c r="V134" s="93"/>
      <c r="W134" s="93"/>
    </row>
    <row r="135" spans="2:23" ht="15.75" customHeight="1" x14ac:dyDescent="0.25">
      <c r="B135" s="131"/>
      <c r="C135" s="131"/>
      <c r="D135" s="131"/>
      <c r="E135" s="131"/>
      <c r="F135" s="131"/>
      <c r="G135" s="131"/>
      <c r="H135" s="131"/>
      <c r="I135" s="131"/>
      <c r="J135" s="131"/>
      <c r="K135" s="131"/>
      <c r="M135" s="93"/>
      <c r="N135" s="93"/>
      <c r="O135" s="93"/>
      <c r="P135" s="93"/>
      <c r="Q135" s="93"/>
      <c r="R135" s="93"/>
      <c r="S135" s="93"/>
      <c r="T135" s="93"/>
      <c r="U135" s="93"/>
      <c r="V135" s="93"/>
      <c r="W135" s="93"/>
    </row>
    <row r="136" spans="2:23" ht="15.75" customHeight="1" x14ac:dyDescent="0.25">
      <c r="B136" s="131"/>
      <c r="C136" s="131"/>
      <c r="D136" s="131"/>
      <c r="E136" s="131"/>
      <c r="F136" s="131"/>
      <c r="G136" s="131"/>
      <c r="H136" s="131"/>
      <c r="I136" s="131"/>
      <c r="J136" s="131"/>
      <c r="K136" s="131"/>
      <c r="M136" s="93"/>
      <c r="N136" s="93"/>
      <c r="O136" s="93"/>
      <c r="P136" s="93"/>
      <c r="Q136" s="93"/>
      <c r="R136" s="93"/>
      <c r="S136" s="93"/>
      <c r="T136" s="93"/>
      <c r="U136" s="93"/>
      <c r="V136" s="93"/>
      <c r="W136" s="93"/>
    </row>
    <row r="137" spans="2:23" ht="15.75" customHeight="1" x14ac:dyDescent="0.25">
      <c r="B137" s="131"/>
      <c r="C137" s="131"/>
      <c r="D137" s="131"/>
      <c r="E137" s="131"/>
      <c r="F137" s="131"/>
      <c r="G137" s="131"/>
      <c r="H137" s="131"/>
      <c r="I137" s="131"/>
      <c r="J137" s="131"/>
      <c r="K137" s="131"/>
      <c r="M137" s="93"/>
      <c r="N137" s="93"/>
      <c r="O137" s="93"/>
      <c r="P137" s="93"/>
      <c r="Q137" s="93"/>
      <c r="R137" s="93"/>
      <c r="S137" s="93"/>
      <c r="T137" s="93"/>
      <c r="U137" s="93"/>
      <c r="V137" s="93"/>
      <c r="W137" s="93"/>
    </row>
    <row r="138" spans="2:23" ht="15.75" customHeight="1" x14ac:dyDescent="0.25">
      <c r="B138" s="131"/>
      <c r="C138" s="131"/>
      <c r="D138" s="131"/>
      <c r="E138" s="131"/>
      <c r="F138" s="131"/>
      <c r="G138" s="131"/>
      <c r="H138" s="131"/>
      <c r="I138" s="131"/>
      <c r="J138" s="131"/>
      <c r="K138" s="131"/>
      <c r="M138" s="93"/>
      <c r="N138" s="93"/>
      <c r="O138" s="93"/>
      <c r="P138" s="93"/>
      <c r="Q138" s="93"/>
      <c r="R138" s="93"/>
      <c r="S138" s="93"/>
      <c r="T138" s="93"/>
      <c r="U138" s="93"/>
      <c r="V138" s="93"/>
      <c r="W138" s="93"/>
    </row>
    <row r="139" spans="2:23" ht="15.75" customHeight="1" x14ac:dyDescent="0.25">
      <c r="B139" s="131"/>
      <c r="C139" s="131"/>
      <c r="D139" s="131"/>
      <c r="E139" s="131"/>
      <c r="F139" s="131"/>
      <c r="G139" s="131"/>
      <c r="H139" s="131"/>
      <c r="I139" s="131"/>
      <c r="J139" s="131"/>
      <c r="K139" s="131"/>
      <c r="M139" s="93"/>
      <c r="N139" s="93"/>
      <c r="O139" s="93"/>
      <c r="P139" s="93"/>
      <c r="Q139" s="93"/>
      <c r="R139" s="93"/>
      <c r="S139" s="93"/>
      <c r="T139" s="93"/>
      <c r="U139" s="93"/>
      <c r="V139" s="93"/>
      <c r="W139" s="93"/>
    </row>
    <row r="140" spans="2:23" ht="15.75" customHeight="1" x14ac:dyDescent="0.25">
      <c r="B140" s="131"/>
      <c r="C140" s="131"/>
      <c r="D140" s="131"/>
      <c r="E140" s="131"/>
      <c r="F140" s="131"/>
      <c r="G140" s="131"/>
      <c r="H140" s="131"/>
      <c r="I140" s="131"/>
      <c r="J140" s="131"/>
      <c r="K140" s="131"/>
      <c r="M140" s="93"/>
      <c r="N140" s="93"/>
      <c r="O140" s="93"/>
      <c r="P140" s="93"/>
      <c r="Q140" s="93"/>
      <c r="R140" s="93"/>
      <c r="S140" s="93"/>
      <c r="T140" s="93"/>
      <c r="U140" s="93"/>
      <c r="V140" s="93"/>
      <c r="W140" s="93"/>
    </row>
    <row r="141" spans="2:23" ht="15.75" customHeight="1" x14ac:dyDescent="0.25">
      <c r="B141" s="131"/>
      <c r="C141" s="131"/>
      <c r="D141" s="131"/>
      <c r="E141" s="131"/>
      <c r="F141" s="131"/>
      <c r="G141" s="131"/>
      <c r="H141" s="131"/>
      <c r="I141" s="131"/>
      <c r="J141" s="131"/>
      <c r="K141" s="131"/>
      <c r="M141" s="93"/>
      <c r="N141" s="93"/>
      <c r="O141" s="93"/>
      <c r="P141" s="93"/>
      <c r="Q141" s="93"/>
      <c r="R141" s="93"/>
      <c r="S141" s="93"/>
      <c r="T141" s="93"/>
      <c r="U141" s="93"/>
      <c r="V141" s="93"/>
      <c r="W141" s="93"/>
    </row>
    <row r="142" spans="2:23" ht="15.75" customHeight="1" x14ac:dyDescent="0.25">
      <c r="B142" s="131"/>
      <c r="C142" s="131"/>
      <c r="D142" s="131"/>
      <c r="E142" s="131"/>
      <c r="F142" s="131"/>
      <c r="G142" s="131"/>
      <c r="H142" s="131"/>
      <c r="I142" s="131"/>
      <c r="J142" s="131"/>
      <c r="K142" s="131"/>
      <c r="M142" s="93"/>
      <c r="N142" s="93"/>
      <c r="O142" s="93"/>
      <c r="P142" s="93"/>
      <c r="Q142" s="93"/>
      <c r="R142" s="93"/>
      <c r="S142" s="93"/>
      <c r="T142" s="93"/>
      <c r="U142" s="93"/>
      <c r="V142" s="93"/>
      <c r="W142" s="93"/>
    </row>
    <row r="143" spans="2:23" ht="15.75" customHeight="1" x14ac:dyDescent="0.25">
      <c r="B143" s="131"/>
      <c r="C143" s="131"/>
      <c r="D143" s="131"/>
      <c r="E143" s="131"/>
      <c r="F143" s="131"/>
      <c r="G143" s="131"/>
      <c r="H143" s="131"/>
      <c r="I143" s="131"/>
      <c r="J143" s="131"/>
      <c r="K143" s="131"/>
      <c r="M143" s="93"/>
      <c r="N143" s="93"/>
      <c r="O143" s="93"/>
      <c r="P143" s="93"/>
      <c r="Q143" s="93"/>
      <c r="R143" s="93"/>
      <c r="S143" s="93"/>
      <c r="T143" s="93"/>
      <c r="U143" s="93"/>
      <c r="V143" s="93"/>
      <c r="W143" s="93"/>
    </row>
    <row r="144" spans="2:23" ht="15.75" customHeight="1" x14ac:dyDescent="0.25">
      <c r="B144" s="131"/>
      <c r="C144" s="131"/>
      <c r="D144" s="131"/>
      <c r="E144" s="131"/>
      <c r="F144" s="131"/>
      <c r="G144" s="131"/>
      <c r="H144" s="131"/>
      <c r="I144" s="131"/>
      <c r="J144" s="131"/>
      <c r="K144" s="131"/>
      <c r="M144" s="93"/>
      <c r="N144" s="93"/>
      <c r="O144" s="93"/>
      <c r="P144" s="93"/>
      <c r="Q144" s="93"/>
      <c r="R144" s="93"/>
      <c r="S144" s="93"/>
      <c r="T144" s="93"/>
      <c r="U144" s="93"/>
      <c r="V144" s="93"/>
      <c r="W144" s="93"/>
    </row>
    <row r="145" spans="2:23" ht="15.75" customHeight="1" x14ac:dyDescent="0.25">
      <c r="B145" s="131"/>
      <c r="C145" s="131"/>
      <c r="D145" s="131"/>
      <c r="E145" s="131"/>
      <c r="F145" s="131"/>
      <c r="G145" s="131"/>
      <c r="H145" s="131"/>
      <c r="I145" s="131"/>
      <c r="J145" s="131"/>
      <c r="K145" s="131"/>
      <c r="M145" s="93"/>
      <c r="N145" s="93"/>
      <c r="O145" s="93"/>
      <c r="P145" s="93"/>
      <c r="Q145" s="93"/>
      <c r="R145" s="93"/>
      <c r="S145" s="93"/>
      <c r="T145" s="93"/>
      <c r="U145" s="93"/>
      <c r="V145" s="93"/>
      <c r="W145" s="93"/>
    </row>
    <row r="146" spans="2:23" ht="15.75" customHeight="1" x14ac:dyDescent="0.25">
      <c r="B146" s="131"/>
      <c r="C146" s="131"/>
      <c r="D146" s="131"/>
      <c r="E146" s="131"/>
      <c r="F146" s="131"/>
      <c r="G146" s="131"/>
      <c r="H146" s="131"/>
      <c r="I146" s="131"/>
      <c r="J146" s="131"/>
      <c r="K146" s="131"/>
      <c r="M146" s="93"/>
      <c r="N146" s="93"/>
      <c r="O146" s="93"/>
      <c r="P146" s="93"/>
      <c r="Q146" s="93"/>
      <c r="R146" s="93"/>
      <c r="S146" s="93"/>
      <c r="T146" s="93"/>
      <c r="U146" s="93"/>
      <c r="V146" s="93"/>
      <c r="W146" s="93"/>
    </row>
    <row r="147" spans="2:23" ht="15.75" customHeight="1" x14ac:dyDescent="0.25">
      <c r="B147" s="131"/>
      <c r="C147" s="131"/>
      <c r="D147" s="131"/>
      <c r="E147" s="131"/>
      <c r="F147" s="131"/>
      <c r="G147" s="131"/>
      <c r="H147" s="131"/>
      <c r="I147" s="131"/>
      <c r="J147" s="131"/>
      <c r="K147" s="131"/>
      <c r="M147" s="93"/>
      <c r="N147" s="93"/>
      <c r="O147" s="93"/>
      <c r="P147" s="93"/>
      <c r="Q147" s="93"/>
      <c r="R147" s="93"/>
      <c r="S147" s="93"/>
      <c r="T147" s="93"/>
      <c r="U147" s="93"/>
      <c r="V147" s="93"/>
      <c r="W147" s="93"/>
    </row>
    <row r="148" spans="2:23" ht="15.75" customHeight="1" x14ac:dyDescent="0.25">
      <c r="B148" s="131"/>
      <c r="C148" s="131"/>
      <c r="D148" s="131"/>
      <c r="E148" s="131"/>
      <c r="F148" s="131"/>
      <c r="G148" s="131"/>
      <c r="H148" s="131"/>
      <c r="I148" s="131"/>
      <c r="J148" s="131"/>
      <c r="K148" s="131"/>
      <c r="M148" s="93"/>
      <c r="N148" s="93"/>
      <c r="O148" s="93"/>
      <c r="P148" s="93"/>
      <c r="Q148" s="93"/>
      <c r="R148" s="93"/>
      <c r="S148" s="93"/>
      <c r="T148" s="93"/>
      <c r="U148" s="93"/>
      <c r="V148" s="93"/>
      <c r="W148" s="93"/>
    </row>
    <row r="149" spans="2:23" ht="15.75" customHeight="1" x14ac:dyDescent="0.25">
      <c r="B149" s="131"/>
      <c r="C149" s="131"/>
      <c r="D149" s="131"/>
      <c r="E149" s="131"/>
      <c r="F149" s="131"/>
      <c r="G149" s="131"/>
      <c r="H149" s="131"/>
      <c r="I149" s="131"/>
      <c r="J149" s="131"/>
      <c r="K149" s="131"/>
      <c r="M149" s="93"/>
      <c r="N149" s="93"/>
      <c r="O149" s="93"/>
      <c r="P149" s="93"/>
      <c r="Q149" s="93"/>
      <c r="R149" s="93"/>
      <c r="S149" s="93"/>
      <c r="T149" s="93"/>
      <c r="U149" s="93"/>
      <c r="V149" s="93"/>
      <c r="W149" s="93"/>
    </row>
    <row r="150" spans="2:23" ht="15.75" customHeight="1" x14ac:dyDescent="0.25">
      <c r="B150" s="131"/>
      <c r="C150" s="131"/>
      <c r="D150" s="131"/>
      <c r="E150" s="131"/>
      <c r="F150" s="131"/>
      <c r="G150" s="131"/>
      <c r="H150" s="131"/>
      <c r="I150" s="131"/>
      <c r="J150" s="131"/>
      <c r="K150" s="131"/>
      <c r="M150" s="93"/>
      <c r="N150" s="93"/>
      <c r="O150" s="93"/>
      <c r="P150" s="93"/>
      <c r="Q150" s="93"/>
      <c r="R150" s="93"/>
      <c r="S150" s="93"/>
      <c r="T150" s="93"/>
      <c r="U150" s="93"/>
      <c r="V150" s="93"/>
      <c r="W150" s="93"/>
    </row>
    <row r="151" spans="2:23" ht="15.75" customHeight="1" x14ac:dyDescent="0.25">
      <c r="B151" s="131"/>
      <c r="C151" s="131"/>
      <c r="D151" s="131"/>
      <c r="E151" s="131"/>
      <c r="F151" s="131"/>
      <c r="G151" s="131"/>
      <c r="H151" s="131"/>
      <c r="I151" s="131"/>
      <c r="J151" s="131"/>
      <c r="K151" s="131"/>
      <c r="M151" s="93"/>
      <c r="N151" s="93"/>
      <c r="O151" s="93"/>
      <c r="P151" s="93"/>
      <c r="Q151" s="93"/>
      <c r="R151" s="93"/>
      <c r="S151" s="93"/>
      <c r="T151" s="93"/>
      <c r="U151" s="93"/>
      <c r="V151" s="93"/>
      <c r="W151" s="93"/>
    </row>
    <row r="152" spans="2:23" ht="15.75" customHeight="1" x14ac:dyDescent="0.25">
      <c r="B152" s="131"/>
      <c r="C152" s="131"/>
      <c r="D152" s="131"/>
      <c r="E152" s="131"/>
      <c r="F152" s="131"/>
      <c r="G152" s="131"/>
      <c r="H152" s="131"/>
      <c r="I152" s="131"/>
      <c r="J152" s="131"/>
      <c r="K152" s="131"/>
      <c r="M152" s="93"/>
      <c r="N152" s="93"/>
      <c r="O152" s="93"/>
      <c r="P152" s="93"/>
      <c r="Q152" s="93"/>
      <c r="R152" s="93"/>
      <c r="S152" s="93"/>
      <c r="T152" s="93"/>
      <c r="U152" s="93"/>
      <c r="V152" s="93"/>
      <c r="W152" s="93"/>
    </row>
    <row r="153" spans="2:23" ht="15.75" customHeight="1" x14ac:dyDescent="0.25">
      <c r="B153" s="131"/>
      <c r="C153" s="131"/>
      <c r="D153" s="131"/>
      <c r="E153" s="131"/>
      <c r="F153" s="131"/>
      <c r="G153" s="131"/>
      <c r="H153" s="131"/>
      <c r="I153" s="131"/>
      <c r="J153" s="131"/>
      <c r="K153" s="131"/>
      <c r="M153" s="93"/>
      <c r="N153" s="93"/>
      <c r="O153" s="93"/>
      <c r="P153" s="93"/>
      <c r="Q153" s="93"/>
      <c r="R153" s="93"/>
      <c r="S153" s="93"/>
      <c r="T153" s="93"/>
      <c r="U153" s="93"/>
      <c r="V153" s="93"/>
      <c r="W153" s="93"/>
    </row>
    <row r="154" spans="2:23" ht="15.75" customHeight="1" x14ac:dyDescent="0.25">
      <c r="B154" s="131"/>
      <c r="C154" s="131"/>
      <c r="D154" s="131"/>
      <c r="E154" s="131"/>
      <c r="F154" s="131"/>
      <c r="G154" s="131"/>
      <c r="H154" s="131"/>
      <c r="I154" s="131"/>
      <c r="J154" s="131"/>
      <c r="K154" s="131"/>
      <c r="M154" s="93"/>
      <c r="N154" s="93"/>
      <c r="O154" s="93"/>
      <c r="P154" s="93"/>
      <c r="Q154" s="93"/>
      <c r="R154" s="93"/>
      <c r="S154" s="93"/>
      <c r="T154" s="93"/>
      <c r="U154" s="93"/>
      <c r="V154" s="93"/>
      <c r="W154" s="93"/>
    </row>
    <row r="155" spans="2:23" ht="15.75" customHeight="1" x14ac:dyDescent="0.25">
      <c r="B155" s="131"/>
      <c r="C155" s="131"/>
      <c r="D155" s="131"/>
      <c r="E155" s="131"/>
      <c r="F155" s="131"/>
      <c r="G155" s="131"/>
      <c r="H155" s="131"/>
      <c r="I155" s="131"/>
      <c r="J155" s="131"/>
      <c r="K155" s="131"/>
      <c r="M155" s="93"/>
      <c r="N155" s="93"/>
      <c r="O155" s="93"/>
      <c r="P155" s="93"/>
      <c r="Q155" s="93"/>
      <c r="R155" s="93"/>
      <c r="S155" s="93"/>
      <c r="T155" s="93"/>
      <c r="U155" s="93"/>
      <c r="V155" s="93"/>
      <c r="W155" s="93"/>
    </row>
    <row r="156" spans="2:23" ht="15.75" customHeight="1" x14ac:dyDescent="0.25">
      <c r="B156" s="131"/>
      <c r="C156" s="131"/>
      <c r="D156" s="131"/>
      <c r="E156" s="131"/>
      <c r="F156" s="131"/>
      <c r="G156" s="131"/>
      <c r="H156" s="131"/>
      <c r="I156" s="131"/>
      <c r="J156" s="131"/>
      <c r="K156" s="131"/>
      <c r="M156" s="93"/>
      <c r="N156" s="93"/>
      <c r="O156" s="93"/>
      <c r="P156" s="93"/>
      <c r="Q156" s="93"/>
      <c r="R156" s="93"/>
      <c r="S156" s="93"/>
      <c r="T156" s="93"/>
      <c r="U156" s="93"/>
      <c r="V156" s="93"/>
      <c r="W156" s="93"/>
    </row>
    <row r="157" spans="2:23" ht="15.75" customHeight="1" x14ac:dyDescent="0.25">
      <c r="B157" s="131"/>
      <c r="C157" s="131"/>
      <c r="D157" s="131"/>
      <c r="E157" s="131"/>
      <c r="F157" s="131"/>
      <c r="G157" s="131"/>
      <c r="H157" s="131"/>
      <c r="I157" s="131"/>
      <c r="J157" s="131"/>
      <c r="K157" s="131"/>
      <c r="M157" s="93"/>
      <c r="N157" s="93"/>
      <c r="O157" s="93"/>
      <c r="P157" s="93"/>
      <c r="Q157" s="93"/>
      <c r="R157" s="93"/>
      <c r="S157" s="93"/>
      <c r="T157" s="93"/>
      <c r="U157" s="93"/>
      <c r="V157" s="93"/>
      <c r="W157" s="93"/>
    </row>
    <row r="158" spans="2:23" ht="15.75" customHeight="1" x14ac:dyDescent="0.25">
      <c r="B158" s="131"/>
      <c r="C158" s="131"/>
      <c r="D158" s="131"/>
      <c r="E158" s="131"/>
      <c r="F158" s="131"/>
      <c r="G158" s="131"/>
      <c r="H158" s="131"/>
      <c r="I158" s="131"/>
      <c r="J158" s="131"/>
      <c r="K158" s="131"/>
      <c r="M158" s="93"/>
      <c r="N158" s="93"/>
      <c r="O158" s="93"/>
      <c r="P158" s="93"/>
      <c r="Q158" s="93"/>
      <c r="R158" s="93"/>
      <c r="S158" s="93"/>
      <c r="T158" s="93"/>
      <c r="U158" s="93"/>
      <c r="V158" s="93"/>
      <c r="W158" s="93"/>
    </row>
    <row r="159" spans="2:23" ht="15.75" customHeight="1" x14ac:dyDescent="0.25">
      <c r="B159" s="131"/>
      <c r="C159" s="131"/>
      <c r="D159" s="131"/>
      <c r="E159" s="131"/>
      <c r="F159" s="131"/>
      <c r="G159" s="131"/>
      <c r="H159" s="131"/>
      <c r="I159" s="131"/>
      <c r="J159" s="131"/>
      <c r="K159" s="131"/>
      <c r="M159" s="93"/>
      <c r="N159" s="93"/>
      <c r="O159" s="93"/>
      <c r="P159" s="93"/>
      <c r="Q159" s="93"/>
      <c r="R159" s="93"/>
      <c r="S159" s="93"/>
      <c r="T159" s="93"/>
      <c r="U159" s="93"/>
      <c r="V159" s="93"/>
      <c r="W159" s="93"/>
    </row>
    <row r="160" spans="2:23" ht="15.75" customHeight="1" x14ac:dyDescent="0.25">
      <c r="B160" s="131"/>
      <c r="C160" s="131"/>
      <c r="D160" s="131"/>
      <c r="E160" s="131"/>
      <c r="F160" s="131"/>
      <c r="G160" s="131"/>
      <c r="H160" s="131"/>
      <c r="I160" s="131"/>
      <c r="J160" s="131"/>
      <c r="K160" s="131"/>
      <c r="M160" s="93"/>
      <c r="N160" s="93"/>
      <c r="O160" s="93"/>
      <c r="P160" s="93"/>
      <c r="Q160" s="93"/>
      <c r="R160" s="93"/>
      <c r="S160" s="93"/>
      <c r="T160" s="93"/>
      <c r="U160" s="93"/>
      <c r="V160" s="93"/>
      <c r="W160" s="93"/>
    </row>
    <row r="161" spans="2:23" ht="15.75" customHeight="1" x14ac:dyDescent="0.25">
      <c r="B161" s="131"/>
      <c r="C161" s="131"/>
      <c r="D161" s="131"/>
      <c r="E161" s="131"/>
      <c r="F161" s="131"/>
      <c r="G161" s="131"/>
      <c r="H161" s="131"/>
      <c r="I161" s="131"/>
      <c r="J161" s="131"/>
      <c r="K161" s="131"/>
      <c r="M161" s="93"/>
      <c r="N161" s="93"/>
      <c r="O161" s="93"/>
      <c r="P161" s="93"/>
      <c r="Q161" s="93"/>
      <c r="R161" s="93"/>
      <c r="S161" s="93"/>
      <c r="T161" s="93"/>
      <c r="U161" s="93"/>
      <c r="V161" s="93"/>
      <c r="W161" s="93"/>
    </row>
    <row r="162" spans="2:23" ht="15.75" customHeight="1" x14ac:dyDescent="0.25">
      <c r="B162" s="131"/>
      <c r="C162" s="131"/>
      <c r="D162" s="131"/>
      <c r="E162" s="131"/>
      <c r="F162" s="131"/>
      <c r="G162" s="131"/>
      <c r="H162" s="131"/>
      <c r="I162" s="131"/>
      <c r="J162" s="131"/>
      <c r="K162" s="131"/>
      <c r="M162" s="93"/>
      <c r="N162" s="93"/>
      <c r="O162" s="93"/>
      <c r="P162" s="93"/>
      <c r="Q162" s="93"/>
      <c r="R162" s="93"/>
      <c r="S162" s="93"/>
      <c r="T162" s="93"/>
      <c r="U162" s="93"/>
      <c r="V162" s="93"/>
      <c r="W162" s="93"/>
    </row>
    <row r="163" spans="2:23" ht="15.75" customHeight="1" x14ac:dyDescent="0.25">
      <c r="B163" s="131"/>
      <c r="C163" s="131"/>
      <c r="D163" s="131"/>
      <c r="E163" s="131"/>
      <c r="F163" s="131"/>
      <c r="G163" s="131"/>
      <c r="H163" s="131"/>
      <c r="I163" s="131"/>
      <c r="J163" s="131"/>
      <c r="K163" s="131"/>
      <c r="M163" s="93"/>
      <c r="N163" s="93"/>
      <c r="O163" s="93"/>
      <c r="P163" s="93"/>
      <c r="Q163" s="93"/>
      <c r="R163" s="93"/>
      <c r="S163" s="93"/>
      <c r="T163" s="93"/>
      <c r="U163" s="93"/>
      <c r="V163" s="93"/>
      <c r="W163" s="93"/>
    </row>
    <row r="164" spans="2:23" ht="15.75" customHeight="1" x14ac:dyDescent="0.25">
      <c r="B164" s="131"/>
      <c r="C164" s="131"/>
      <c r="D164" s="131"/>
      <c r="E164" s="131"/>
      <c r="F164" s="131"/>
      <c r="G164" s="131"/>
      <c r="H164" s="131"/>
      <c r="I164" s="131"/>
      <c r="J164" s="131"/>
      <c r="K164" s="131"/>
      <c r="M164" s="93"/>
      <c r="N164" s="93"/>
      <c r="O164" s="93"/>
      <c r="P164" s="93"/>
      <c r="Q164" s="93"/>
      <c r="R164" s="93"/>
      <c r="S164" s="93"/>
      <c r="T164" s="93"/>
      <c r="U164" s="93"/>
      <c r="V164" s="93"/>
      <c r="W164" s="93"/>
    </row>
    <row r="165" spans="2:23" ht="15.75" customHeight="1" x14ac:dyDescent="0.25">
      <c r="B165" s="131"/>
      <c r="C165" s="131"/>
      <c r="D165" s="131"/>
      <c r="E165" s="131"/>
      <c r="F165" s="131"/>
      <c r="G165" s="131"/>
      <c r="H165" s="131"/>
      <c r="I165" s="131"/>
      <c r="J165" s="131"/>
      <c r="K165" s="131"/>
      <c r="M165" s="93"/>
      <c r="N165" s="93"/>
      <c r="O165" s="93"/>
      <c r="P165" s="93"/>
      <c r="Q165" s="93"/>
      <c r="R165" s="93"/>
      <c r="S165" s="93"/>
      <c r="T165" s="93"/>
      <c r="U165" s="93"/>
      <c r="V165" s="93"/>
      <c r="W165" s="93"/>
    </row>
    <row r="166" spans="2:23" ht="15.75" customHeight="1" x14ac:dyDescent="0.25">
      <c r="B166" s="131"/>
      <c r="C166" s="131"/>
      <c r="D166" s="131"/>
      <c r="E166" s="131"/>
      <c r="F166" s="131"/>
      <c r="G166" s="131"/>
      <c r="H166" s="131"/>
      <c r="I166" s="131"/>
      <c r="J166" s="131"/>
      <c r="K166" s="131"/>
      <c r="M166" s="93"/>
      <c r="N166" s="93"/>
      <c r="O166" s="93"/>
      <c r="P166" s="93"/>
      <c r="Q166" s="93"/>
      <c r="R166" s="93"/>
      <c r="S166" s="93"/>
      <c r="T166" s="93"/>
      <c r="U166" s="93"/>
      <c r="V166" s="93"/>
      <c r="W166" s="93"/>
    </row>
    <row r="167" spans="2:23" ht="15.75" customHeight="1" x14ac:dyDescent="0.25">
      <c r="B167" s="131"/>
      <c r="C167" s="131"/>
      <c r="D167" s="131"/>
      <c r="E167" s="131"/>
      <c r="F167" s="131"/>
      <c r="G167" s="131"/>
      <c r="H167" s="131"/>
      <c r="I167" s="131"/>
      <c r="J167" s="131"/>
      <c r="K167" s="131"/>
      <c r="M167" s="93"/>
      <c r="N167" s="93"/>
      <c r="O167" s="93"/>
      <c r="P167" s="93"/>
      <c r="Q167" s="93"/>
      <c r="R167" s="93"/>
      <c r="S167" s="93"/>
      <c r="T167" s="93"/>
      <c r="U167" s="93"/>
      <c r="V167" s="93"/>
      <c r="W167" s="93"/>
    </row>
    <row r="168" spans="2:23" ht="15.75" customHeight="1" x14ac:dyDescent="0.25">
      <c r="B168" s="131"/>
      <c r="C168" s="131"/>
      <c r="D168" s="131"/>
      <c r="E168" s="131"/>
      <c r="F168" s="131"/>
      <c r="G168" s="131"/>
      <c r="H168" s="131"/>
      <c r="I168" s="131"/>
      <c r="J168" s="131"/>
      <c r="K168" s="131"/>
      <c r="M168" s="93"/>
      <c r="N168" s="93"/>
      <c r="O168" s="93"/>
      <c r="P168" s="93"/>
      <c r="Q168" s="93"/>
      <c r="R168" s="93"/>
      <c r="S168" s="93"/>
      <c r="T168" s="93"/>
      <c r="U168" s="93"/>
      <c r="V168" s="93"/>
      <c r="W168" s="93"/>
    </row>
    <row r="169" spans="2:23" ht="15.75" customHeight="1" x14ac:dyDescent="0.25">
      <c r="B169" s="131"/>
      <c r="C169" s="131"/>
      <c r="D169" s="131"/>
      <c r="E169" s="131"/>
      <c r="F169" s="131"/>
      <c r="G169" s="131"/>
      <c r="H169" s="131"/>
      <c r="I169" s="131"/>
      <c r="J169" s="131"/>
      <c r="K169" s="131"/>
      <c r="M169" s="93"/>
      <c r="N169" s="93"/>
      <c r="O169" s="93"/>
      <c r="P169" s="93"/>
      <c r="Q169" s="93"/>
      <c r="R169" s="93"/>
      <c r="S169" s="93"/>
      <c r="T169" s="93"/>
      <c r="U169" s="93"/>
      <c r="V169" s="93"/>
      <c r="W169" s="93"/>
    </row>
    <row r="170" spans="2:23" ht="15.75" customHeight="1" x14ac:dyDescent="0.25">
      <c r="B170" s="131"/>
      <c r="C170" s="131"/>
      <c r="D170" s="131"/>
      <c r="E170" s="131"/>
      <c r="F170" s="131"/>
      <c r="G170" s="131"/>
      <c r="H170" s="131"/>
      <c r="I170" s="131"/>
      <c r="J170" s="131"/>
      <c r="K170" s="131"/>
      <c r="M170" s="93"/>
      <c r="N170" s="93"/>
      <c r="O170" s="93"/>
      <c r="P170" s="93"/>
      <c r="Q170" s="93"/>
      <c r="R170" s="93"/>
      <c r="S170" s="93"/>
      <c r="T170" s="93"/>
      <c r="U170" s="93"/>
      <c r="V170" s="93"/>
      <c r="W170" s="93"/>
    </row>
    <row r="171" spans="2:23" ht="15.75" customHeight="1" x14ac:dyDescent="0.25">
      <c r="B171" s="131"/>
      <c r="C171" s="131"/>
      <c r="D171" s="131"/>
      <c r="E171" s="131"/>
      <c r="F171" s="131"/>
      <c r="G171" s="131"/>
      <c r="H171" s="131"/>
      <c r="I171" s="131"/>
      <c r="J171" s="131"/>
      <c r="K171" s="131"/>
      <c r="M171" s="93"/>
      <c r="N171" s="93"/>
      <c r="O171" s="93"/>
      <c r="P171" s="93"/>
      <c r="Q171" s="93"/>
      <c r="R171" s="93"/>
      <c r="S171" s="93"/>
      <c r="T171" s="93"/>
      <c r="U171" s="93"/>
      <c r="V171" s="93"/>
      <c r="W171" s="93"/>
    </row>
    <row r="172" spans="2:23" ht="15.75" customHeight="1" x14ac:dyDescent="0.25">
      <c r="B172" s="131"/>
      <c r="C172" s="131"/>
      <c r="D172" s="131"/>
      <c r="E172" s="131"/>
      <c r="F172" s="131"/>
      <c r="G172" s="131"/>
      <c r="H172" s="131"/>
      <c r="I172" s="131"/>
      <c r="J172" s="131"/>
      <c r="K172" s="131"/>
      <c r="M172" s="93"/>
      <c r="N172" s="93"/>
      <c r="O172" s="93"/>
      <c r="P172" s="93"/>
      <c r="Q172" s="93"/>
      <c r="R172" s="93"/>
      <c r="S172" s="93"/>
      <c r="T172" s="93"/>
      <c r="U172" s="93"/>
      <c r="V172" s="93"/>
      <c r="W172" s="93"/>
    </row>
    <row r="173" spans="2:23" ht="15.75" customHeight="1" x14ac:dyDescent="0.25">
      <c r="B173" s="131"/>
      <c r="C173" s="131"/>
      <c r="D173" s="131"/>
      <c r="E173" s="131"/>
      <c r="F173" s="131"/>
      <c r="G173" s="131"/>
      <c r="H173" s="131"/>
      <c r="I173" s="131"/>
      <c r="J173" s="131"/>
      <c r="K173" s="131"/>
      <c r="M173" s="93"/>
      <c r="N173" s="93"/>
      <c r="O173" s="93"/>
      <c r="P173" s="93"/>
      <c r="Q173" s="93"/>
      <c r="R173" s="93"/>
      <c r="S173" s="93"/>
      <c r="T173" s="93"/>
      <c r="U173" s="93"/>
      <c r="V173" s="93"/>
      <c r="W173" s="93"/>
    </row>
    <row r="174" spans="2:23" ht="15.75" customHeight="1" x14ac:dyDescent="0.25">
      <c r="B174" s="131"/>
      <c r="C174" s="131"/>
      <c r="D174" s="131"/>
      <c r="E174" s="131"/>
      <c r="F174" s="131"/>
      <c r="G174" s="131"/>
      <c r="H174" s="131"/>
      <c r="I174" s="131"/>
      <c r="J174" s="131"/>
      <c r="K174" s="131"/>
      <c r="M174" s="93"/>
      <c r="N174" s="93"/>
      <c r="O174" s="93"/>
      <c r="P174" s="93"/>
      <c r="Q174" s="93"/>
      <c r="R174" s="93"/>
      <c r="S174" s="93"/>
      <c r="T174" s="93"/>
      <c r="U174" s="93"/>
      <c r="V174" s="93"/>
      <c r="W174" s="93"/>
    </row>
    <row r="175" spans="2:23" ht="15.75" customHeight="1" x14ac:dyDescent="0.25">
      <c r="B175" s="131"/>
      <c r="C175" s="131"/>
      <c r="D175" s="131"/>
      <c r="E175" s="131"/>
      <c r="F175" s="131"/>
      <c r="G175" s="131"/>
      <c r="H175" s="131"/>
      <c r="I175" s="131"/>
      <c r="J175" s="131"/>
      <c r="K175" s="131"/>
      <c r="M175" s="93"/>
      <c r="N175" s="93"/>
      <c r="O175" s="93"/>
      <c r="P175" s="93"/>
      <c r="Q175" s="93"/>
      <c r="R175" s="93"/>
      <c r="S175" s="93"/>
      <c r="T175" s="93"/>
      <c r="U175" s="93"/>
      <c r="V175" s="93"/>
      <c r="W175" s="93"/>
    </row>
    <row r="176" spans="2:23" ht="15.75" customHeight="1" x14ac:dyDescent="0.25">
      <c r="B176" s="131"/>
      <c r="C176" s="131"/>
      <c r="D176" s="131"/>
      <c r="E176" s="131"/>
      <c r="F176" s="131"/>
      <c r="G176" s="131"/>
      <c r="H176" s="131"/>
      <c r="I176" s="131"/>
      <c r="J176" s="131"/>
      <c r="K176" s="131"/>
      <c r="M176" s="93"/>
      <c r="N176" s="93"/>
      <c r="O176" s="93"/>
      <c r="P176" s="93"/>
      <c r="Q176" s="93"/>
      <c r="R176" s="93"/>
      <c r="S176" s="93"/>
      <c r="T176" s="93"/>
      <c r="U176" s="93"/>
      <c r="V176" s="93"/>
      <c r="W176" s="93"/>
    </row>
    <row r="177" spans="2:23" ht="15.75" customHeight="1" x14ac:dyDescent="0.25">
      <c r="B177" s="131"/>
      <c r="C177" s="131"/>
      <c r="D177" s="131"/>
      <c r="E177" s="131"/>
      <c r="F177" s="131"/>
      <c r="G177" s="131"/>
      <c r="H177" s="131"/>
      <c r="I177" s="131"/>
      <c r="J177" s="131"/>
      <c r="K177" s="131"/>
      <c r="M177" s="93"/>
      <c r="N177" s="93"/>
      <c r="O177" s="93"/>
      <c r="P177" s="93"/>
      <c r="Q177" s="93"/>
      <c r="R177" s="93"/>
      <c r="S177" s="93"/>
      <c r="T177" s="93"/>
      <c r="U177" s="93"/>
      <c r="V177" s="93"/>
      <c r="W177" s="93"/>
    </row>
    <row r="178" spans="2:23" ht="15.75" customHeight="1" x14ac:dyDescent="0.25">
      <c r="B178" s="131"/>
      <c r="C178" s="131"/>
      <c r="D178" s="131"/>
      <c r="E178" s="131"/>
      <c r="F178" s="131"/>
      <c r="G178" s="131"/>
      <c r="H178" s="131"/>
      <c r="I178" s="131"/>
      <c r="J178" s="131"/>
      <c r="K178" s="131"/>
      <c r="M178" s="93"/>
      <c r="N178" s="93"/>
      <c r="O178" s="93"/>
      <c r="P178" s="93"/>
      <c r="Q178" s="93"/>
      <c r="R178" s="93"/>
      <c r="S178" s="93"/>
      <c r="T178" s="93"/>
      <c r="U178" s="93"/>
      <c r="V178" s="93"/>
      <c r="W178" s="93"/>
    </row>
    <row r="179" spans="2:23" ht="15.75" customHeight="1" x14ac:dyDescent="0.25">
      <c r="B179" s="131"/>
      <c r="C179" s="131"/>
      <c r="D179" s="131"/>
      <c r="E179" s="131"/>
      <c r="F179" s="131"/>
      <c r="G179" s="131"/>
      <c r="H179" s="131"/>
      <c r="I179" s="131"/>
      <c r="J179" s="131"/>
      <c r="K179" s="131"/>
      <c r="M179" s="93"/>
      <c r="N179" s="93"/>
      <c r="O179" s="93"/>
      <c r="P179" s="93"/>
      <c r="Q179" s="93"/>
      <c r="R179" s="93"/>
      <c r="S179" s="93"/>
      <c r="T179" s="93"/>
      <c r="U179" s="93"/>
      <c r="V179" s="93"/>
      <c r="W179" s="93"/>
    </row>
    <row r="180" spans="2:23" ht="15.75" customHeight="1" x14ac:dyDescent="0.25">
      <c r="B180" s="131"/>
      <c r="C180" s="131"/>
      <c r="D180" s="131"/>
      <c r="E180" s="131"/>
      <c r="F180" s="131"/>
      <c r="G180" s="131"/>
      <c r="H180" s="131"/>
      <c r="I180" s="131"/>
      <c r="J180" s="131"/>
      <c r="K180" s="131"/>
      <c r="M180" s="93"/>
      <c r="N180" s="93"/>
      <c r="O180" s="93"/>
      <c r="P180" s="93"/>
      <c r="Q180" s="93"/>
      <c r="R180" s="93"/>
      <c r="S180" s="93"/>
      <c r="T180" s="93"/>
      <c r="U180" s="93"/>
      <c r="V180" s="93"/>
      <c r="W180" s="93"/>
    </row>
    <row r="181" spans="2:23" ht="15.75" customHeight="1" x14ac:dyDescent="0.25">
      <c r="B181" s="131"/>
      <c r="C181" s="131"/>
      <c r="D181" s="131"/>
      <c r="E181" s="131"/>
      <c r="F181" s="131"/>
      <c r="G181" s="131"/>
      <c r="H181" s="131"/>
      <c r="I181" s="131"/>
      <c r="J181" s="131"/>
      <c r="K181" s="131"/>
      <c r="M181" s="93"/>
      <c r="N181" s="93"/>
      <c r="O181" s="93"/>
      <c r="P181" s="93"/>
      <c r="Q181" s="93"/>
      <c r="R181" s="93"/>
      <c r="S181" s="93"/>
      <c r="T181" s="93"/>
      <c r="U181" s="93"/>
      <c r="V181" s="93"/>
      <c r="W181" s="93"/>
    </row>
    <row r="182" spans="2:23" ht="15.75" customHeight="1" x14ac:dyDescent="0.25">
      <c r="B182" s="131"/>
      <c r="C182" s="131"/>
      <c r="D182" s="131"/>
      <c r="E182" s="131"/>
      <c r="F182" s="131"/>
      <c r="G182" s="131"/>
      <c r="H182" s="131"/>
      <c r="I182" s="131"/>
      <c r="J182" s="131"/>
      <c r="K182" s="131"/>
      <c r="M182" s="93"/>
      <c r="N182" s="93"/>
      <c r="O182" s="93"/>
      <c r="P182" s="93"/>
      <c r="Q182" s="93"/>
      <c r="R182" s="93"/>
      <c r="S182" s="93"/>
      <c r="T182" s="93"/>
      <c r="U182" s="93"/>
      <c r="V182" s="93"/>
      <c r="W182" s="93"/>
    </row>
    <row r="183" spans="2:23" ht="15.75" customHeight="1" x14ac:dyDescent="0.25">
      <c r="B183" s="131"/>
      <c r="C183" s="131"/>
      <c r="D183" s="131"/>
      <c r="E183" s="131"/>
      <c r="F183" s="131"/>
      <c r="G183" s="131"/>
      <c r="H183" s="131"/>
      <c r="I183" s="131"/>
      <c r="J183" s="131"/>
      <c r="K183" s="131"/>
      <c r="M183" s="93"/>
      <c r="N183" s="93"/>
      <c r="O183" s="93"/>
      <c r="P183" s="93"/>
      <c r="Q183" s="93"/>
      <c r="R183" s="93"/>
      <c r="S183" s="93"/>
      <c r="T183" s="93"/>
      <c r="U183" s="93"/>
      <c r="V183" s="93"/>
      <c r="W183" s="93"/>
    </row>
    <row r="184" spans="2:23" ht="15.75" customHeight="1" x14ac:dyDescent="0.25">
      <c r="B184" s="131"/>
      <c r="C184" s="131"/>
      <c r="D184" s="131"/>
      <c r="E184" s="131"/>
      <c r="F184" s="131"/>
      <c r="G184" s="131"/>
      <c r="H184" s="131"/>
      <c r="I184" s="131"/>
      <c r="J184" s="131"/>
      <c r="K184" s="131"/>
      <c r="M184" s="93"/>
      <c r="N184" s="93"/>
      <c r="O184" s="93"/>
      <c r="P184" s="93"/>
      <c r="Q184" s="93"/>
      <c r="R184" s="93"/>
      <c r="S184" s="93"/>
      <c r="T184" s="93"/>
      <c r="U184" s="93"/>
      <c r="V184" s="93"/>
      <c r="W184" s="93"/>
    </row>
    <row r="185" spans="2:23" ht="15.75" customHeight="1" x14ac:dyDescent="0.25">
      <c r="B185" s="131"/>
      <c r="C185" s="131"/>
      <c r="D185" s="131"/>
      <c r="E185" s="131"/>
      <c r="F185" s="131"/>
      <c r="G185" s="131"/>
      <c r="H185" s="131"/>
      <c r="I185" s="131"/>
      <c r="J185" s="131"/>
      <c r="K185" s="131"/>
      <c r="M185" s="93"/>
      <c r="N185" s="93"/>
      <c r="O185" s="93"/>
      <c r="P185" s="93"/>
      <c r="Q185" s="93"/>
      <c r="R185" s="93"/>
      <c r="S185" s="93"/>
      <c r="T185" s="93"/>
      <c r="U185" s="93"/>
      <c r="V185" s="93"/>
      <c r="W185" s="93"/>
    </row>
    <row r="186" spans="2:23" ht="15.75" customHeight="1" x14ac:dyDescent="0.25">
      <c r="B186" s="131"/>
      <c r="C186" s="131"/>
      <c r="D186" s="131"/>
      <c r="E186" s="131"/>
      <c r="F186" s="131"/>
      <c r="G186" s="131"/>
      <c r="H186" s="131"/>
      <c r="I186" s="131"/>
      <c r="J186" s="131"/>
      <c r="K186" s="131"/>
      <c r="M186" s="93"/>
      <c r="N186" s="93"/>
      <c r="O186" s="93"/>
      <c r="P186" s="93"/>
      <c r="Q186" s="93"/>
      <c r="R186" s="93"/>
      <c r="S186" s="93"/>
      <c r="T186" s="93"/>
      <c r="U186" s="93"/>
      <c r="V186" s="93"/>
      <c r="W186" s="93"/>
    </row>
    <row r="187" spans="2:23" ht="15.75" customHeight="1" x14ac:dyDescent="0.25">
      <c r="B187" s="131"/>
      <c r="C187" s="131"/>
      <c r="D187" s="131"/>
      <c r="E187" s="131"/>
      <c r="F187" s="131"/>
      <c r="G187" s="131"/>
      <c r="H187" s="131"/>
      <c r="I187" s="131"/>
      <c r="J187" s="131"/>
      <c r="K187" s="131"/>
      <c r="M187" s="93"/>
      <c r="N187" s="93"/>
      <c r="O187" s="93"/>
      <c r="P187" s="93"/>
      <c r="Q187" s="93"/>
      <c r="R187" s="93"/>
      <c r="S187" s="93"/>
      <c r="T187" s="93"/>
      <c r="U187" s="93"/>
      <c r="V187" s="93"/>
      <c r="W187" s="93"/>
    </row>
    <row r="188" spans="2:23" ht="15.75" customHeight="1" x14ac:dyDescent="0.25">
      <c r="B188" s="131"/>
      <c r="C188" s="131"/>
      <c r="D188" s="131"/>
      <c r="E188" s="131"/>
      <c r="F188" s="131"/>
      <c r="G188" s="131"/>
      <c r="H188" s="131"/>
      <c r="I188" s="131"/>
      <c r="J188" s="131"/>
      <c r="K188" s="131"/>
      <c r="M188" s="93"/>
      <c r="N188" s="93"/>
      <c r="O188" s="93"/>
      <c r="P188" s="93"/>
      <c r="Q188" s="93"/>
      <c r="R188" s="93"/>
      <c r="S188" s="93"/>
      <c r="T188" s="93"/>
      <c r="U188" s="93"/>
      <c r="V188" s="93"/>
      <c r="W188" s="93"/>
    </row>
    <row r="189" spans="2:23" ht="15.75" customHeight="1" x14ac:dyDescent="0.25">
      <c r="B189" s="131"/>
      <c r="C189" s="131"/>
      <c r="D189" s="131"/>
      <c r="E189" s="131"/>
      <c r="F189" s="131"/>
      <c r="G189" s="131"/>
      <c r="H189" s="131"/>
      <c r="I189" s="131"/>
      <c r="J189" s="131"/>
      <c r="K189" s="131"/>
      <c r="M189" s="93"/>
      <c r="N189" s="93"/>
      <c r="O189" s="93"/>
      <c r="P189" s="93"/>
      <c r="Q189" s="93"/>
      <c r="R189" s="93"/>
      <c r="S189" s="93"/>
      <c r="T189" s="93"/>
      <c r="U189" s="93"/>
      <c r="V189" s="93"/>
      <c r="W189" s="93"/>
    </row>
    <row r="190" spans="2:23" ht="15.75" customHeight="1" x14ac:dyDescent="0.25">
      <c r="B190" s="131"/>
      <c r="C190" s="131"/>
      <c r="D190" s="131"/>
      <c r="E190" s="131"/>
      <c r="F190" s="131"/>
      <c r="G190" s="131"/>
      <c r="H190" s="131"/>
      <c r="I190" s="131"/>
      <c r="J190" s="131"/>
      <c r="K190" s="131"/>
      <c r="M190" s="93"/>
      <c r="N190" s="93"/>
      <c r="O190" s="93"/>
      <c r="P190" s="93"/>
      <c r="Q190" s="93"/>
      <c r="R190" s="93"/>
      <c r="S190" s="93"/>
      <c r="T190" s="93"/>
      <c r="U190" s="93"/>
      <c r="V190" s="93"/>
      <c r="W190" s="93"/>
    </row>
    <row r="191" spans="2:23" ht="15.75" customHeight="1" x14ac:dyDescent="0.25">
      <c r="B191" s="131"/>
      <c r="C191" s="131"/>
      <c r="D191" s="131"/>
      <c r="E191" s="131"/>
      <c r="F191" s="131"/>
      <c r="G191" s="131"/>
      <c r="H191" s="131"/>
      <c r="I191" s="131"/>
      <c r="J191" s="131"/>
      <c r="K191" s="131"/>
      <c r="M191" s="93"/>
      <c r="N191" s="93"/>
      <c r="O191" s="93"/>
      <c r="P191" s="93"/>
      <c r="Q191" s="93"/>
      <c r="R191" s="93"/>
      <c r="S191" s="93"/>
      <c r="T191" s="93"/>
      <c r="U191" s="93"/>
      <c r="V191" s="93"/>
      <c r="W191" s="93"/>
    </row>
    <row r="192" spans="2:23" ht="15.75" customHeight="1" x14ac:dyDescent="0.25">
      <c r="B192" s="131"/>
      <c r="C192" s="131"/>
      <c r="D192" s="131"/>
      <c r="E192" s="131"/>
      <c r="F192" s="131"/>
      <c r="G192" s="131"/>
      <c r="H192" s="131"/>
      <c r="I192" s="131"/>
      <c r="J192" s="131"/>
      <c r="K192" s="131"/>
      <c r="M192" s="93"/>
      <c r="N192" s="93"/>
      <c r="O192" s="93"/>
      <c r="P192" s="93"/>
      <c r="Q192" s="93"/>
      <c r="R192" s="93"/>
      <c r="S192" s="93"/>
      <c r="T192" s="93"/>
      <c r="U192" s="93"/>
      <c r="V192" s="93"/>
      <c r="W192" s="93"/>
    </row>
    <row r="193" spans="2:23" ht="15.75" customHeight="1" x14ac:dyDescent="0.25">
      <c r="B193" s="131"/>
      <c r="C193" s="131"/>
      <c r="D193" s="131"/>
      <c r="E193" s="131"/>
      <c r="F193" s="131"/>
      <c r="G193" s="131"/>
      <c r="H193" s="131"/>
      <c r="I193" s="131"/>
      <c r="J193" s="131"/>
      <c r="K193" s="131"/>
      <c r="M193" s="93"/>
      <c r="N193" s="93"/>
      <c r="O193" s="93"/>
      <c r="P193" s="93"/>
      <c r="Q193" s="93"/>
      <c r="R193" s="93"/>
      <c r="S193" s="93"/>
      <c r="T193" s="93"/>
      <c r="U193" s="93"/>
      <c r="V193" s="93"/>
      <c r="W193" s="93"/>
    </row>
    <row r="194" spans="2:23" ht="15.75" customHeight="1" x14ac:dyDescent="0.25">
      <c r="B194" s="131"/>
      <c r="C194" s="131"/>
      <c r="D194" s="131"/>
      <c r="E194" s="131"/>
      <c r="F194" s="131"/>
      <c r="G194" s="131"/>
      <c r="H194" s="131"/>
      <c r="I194" s="131"/>
      <c r="J194" s="131"/>
      <c r="K194" s="131"/>
      <c r="M194" s="93"/>
      <c r="N194" s="93"/>
      <c r="O194" s="93"/>
      <c r="P194" s="93"/>
      <c r="Q194" s="93"/>
      <c r="R194" s="93"/>
      <c r="S194" s="93"/>
      <c r="T194" s="93"/>
      <c r="U194" s="93"/>
      <c r="V194" s="93"/>
      <c r="W194" s="93"/>
    </row>
    <row r="195" spans="2:23" ht="15.75" customHeight="1" x14ac:dyDescent="0.25">
      <c r="B195" s="131"/>
      <c r="C195" s="131"/>
      <c r="D195" s="131"/>
      <c r="E195" s="131"/>
      <c r="F195" s="131"/>
      <c r="G195" s="131"/>
      <c r="H195" s="131"/>
      <c r="I195" s="131"/>
      <c r="J195" s="131"/>
      <c r="K195" s="131"/>
      <c r="M195" s="93"/>
      <c r="N195" s="93"/>
      <c r="O195" s="93"/>
      <c r="P195" s="93"/>
      <c r="Q195" s="93"/>
      <c r="R195" s="93"/>
      <c r="S195" s="93"/>
      <c r="T195" s="93"/>
      <c r="U195" s="93"/>
      <c r="V195" s="93"/>
      <c r="W195" s="93"/>
    </row>
    <row r="196" spans="2:23" ht="15.75" customHeight="1" x14ac:dyDescent="0.25">
      <c r="B196" s="131"/>
      <c r="C196" s="131"/>
      <c r="D196" s="131"/>
      <c r="E196" s="131"/>
      <c r="F196" s="131"/>
      <c r="G196" s="131"/>
      <c r="H196" s="131"/>
      <c r="I196" s="131"/>
      <c r="J196" s="131"/>
      <c r="K196" s="131"/>
      <c r="M196" s="93"/>
      <c r="N196" s="93"/>
      <c r="O196" s="93"/>
      <c r="P196" s="93"/>
      <c r="Q196" s="93"/>
      <c r="R196" s="93"/>
      <c r="S196" s="93"/>
      <c r="T196" s="93"/>
      <c r="U196" s="93"/>
      <c r="V196" s="93"/>
      <c r="W196" s="93"/>
    </row>
    <row r="197" spans="2:23" ht="15.75" customHeight="1" x14ac:dyDescent="0.25">
      <c r="B197" s="131"/>
      <c r="C197" s="131"/>
      <c r="D197" s="131"/>
      <c r="E197" s="131"/>
      <c r="F197" s="131"/>
      <c r="G197" s="131"/>
      <c r="H197" s="131"/>
      <c r="I197" s="131"/>
      <c r="J197" s="131"/>
      <c r="K197" s="131"/>
      <c r="M197" s="93"/>
      <c r="N197" s="93"/>
      <c r="O197" s="93"/>
      <c r="P197" s="93"/>
      <c r="Q197" s="93"/>
      <c r="R197" s="93"/>
      <c r="S197" s="93"/>
      <c r="T197" s="93"/>
      <c r="U197" s="93"/>
      <c r="V197" s="93"/>
      <c r="W197" s="93"/>
    </row>
    <row r="198" spans="2:23" ht="15.75" customHeight="1" x14ac:dyDescent="0.25">
      <c r="B198" s="131"/>
      <c r="C198" s="131"/>
      <c r="D198" s="131"/>
      <c r="E198" s="131"/>
      <c r="F198" s="131"/>
      <c r="G198" s="131"/>
      <c r="H198" s="131"/>
      <c r="I198" s="131"/>
      <c r="J198" s="131"/>
      <c r="K198" s="131"/>
      <c r="M198" s="93"/>
      <c r="N198" s="93"/>
      <c r="O198" s="93"/>
      <c r="P198" s="93"/>
      <c r="Q198" s="93"/>
      <c r="R198" s="93"/>
      <c r="S198" s="93"/>
      <c r="T198" s="93"/>
      <c r="U198" s="93"/>
      <c r="V198" s="93"/>
      <c r="W198" s="93"/>
    </row>
    <row r="199" spans="2:23" ht="15.75" customHeight="1" x14ac:dyDescent="0.25">
      <c r="B199" s="131"/>
      <c r="C199" s="131"/>
      <c r="D199" s="131"/>
      <c r="E199" s="131"/>
      <c r="F199" s="131"/>
      <c r="G199" s="131"/>
      <c r="H199" s="131"/>
      <c r="I199" s="131"/>
      <c r="J199" s="131"/>
      <c r="K199" s="131"/>
      <c r="M199" s="93"/>
      <c r="N199" s="93"/>
      <c r="O199" s="93"/>
      <c r="P199" s="93"/>
      <c r="Q199" s="93"/>
      <c r="R199" s="93"/>
      <c r="S199" s="93"/>
      <c r="T199" s="93"/>
      <c r="U199" s="93"/>
      <c r="V199" s="93"/>
      <c r="W199" s="93"/>
    </row>
    <row r="200" spans="2:23" ht="15.75" customHeight="1" x14ac:dyDescent="0.25">
      <c r="B200" s="131"/>
      <c r="C200" s="131"/>
      <c r="D200" s="131"/>
      <c r="E200" s="131"/>
      <c r="F200" s="131"/>
      <c r="G200" s="131"/>
      <c r="H200" s="131"/>
      <c r="I200" s="131"/>
      <c r="J200" s="131"/>
      <c r="K200" s="131"/>
      <c r="M200" s="93"/>
      <c r="N200" s="93"/>
      <c r="O200" s="93"/>
      <c r="P200" s="93"/>
      <c r="Q200" s="93"/>
      <c r="R200" s="93"/>
      <c r="S200" s="93"/>
      <c r="T200" s="93"/>
      <c r="U200" s="93"/>
      <c r="V200" s="93"/>
      <c r="W200" s="93"/>
    </row>
    <row r="201" spans="2:23" ht="15.75" customHeight="1" x14ac:dyDescent="0.25">
      <c r="B201" s="131"/>
      <c r="C201" s="131"/>
      <c r="D201" s="131"/>
      <c r="E201" s="131"/>
      <c r="F201" s="131"/>
      <c r="G201" s="131"/>
      <c r="H201" s="131"/>
      <c r="I201" s="131"/>
      <c r="J201" s="131"/>
      <c r="K201" s="131"/>
      <c r="M201" s="93"/>
      <c r="N201" s="93"/>
      <c r="O201" s="93"/>
      <c r="P201" s="93"/>
      <c r="Q201" s="93"/>
      <c r="R201" s="93"/>
      <c r="S201" s="93"/>
      <c r="T201" s="93"/>
      <c r="U201" s="93"/>
      <c r="V201" s="93"/>
      <c r="W201" s="93"/>
    </row>
    <row r="202" spans="2:23" ht="15.75" customHeight="1" x14ac:dyDescent="0.25">
      <c r="B202" s="131"/>
      <c r="C202" s="131"/>
      <c r="D202" s="131"/>
      <c r="E202" s="131"/>
      <c r="F202" s="131"/>
      <c r="G202" s="131"/>
      <c r="H202" s="131"/>
      <c r="I202" s="131"/>
      <c r="J202" s="131"/>
      <c r="K202" s="131"/>
      <c r="M202" s="93"/>
      <c r="N202" s="93"/>
      <c r="O202" s="93"/>
      <c r="P202" s="93"/>
      <c r="Q202" s="93"/>
      <c r="R202" s="93"/>
      <c r="S202" s="93"/>
      <c r="T202" s="93"/>
      <c r="U202" s="93"/>
      <c r="V202" s="93"/>
      <c r="W202" s="93"/>
    </row>
    <row r="203" spans="2:23" ht="15.75" customHeight="1" x14ac:dyDescent="0.25">
      <c r="B203" s="131"/>
      <c r="C203" s="131"/>
      <c r="D203" s="131"/>
      <c r="E203" s="131"/>
      <c r="F203" s="131"/>
      <c r="G203" s="131"/>
      <c r="H203" s="131"/>
      <c r="I203" s="131"/>
      <c r="J203" s="131"/>
      <c r="K203" s="131"/>
      <c r="M203" s="93"/>
      <c r="N203" s="93"/>
      <c r="O203" s="93"/>
      <c r="P203" s="93"/>
      <c r="Q203" s="93"/>
      <c r="R203" s="93"/>
      <c r="S203" s="93"/>
      <c r="T203" s="93"/>
      <c r="U203" s="93"/>
      <c r="V203" s="93"/>
      <c r="W203" s="93"/>
    </row>
    <row r="204" spans="2:23" ht="15.75" customHeight="1" x14ac:dyDescent="0.25">
      <c r="B204" s="131"/>
      <c r="C204" s="131"/>
      <c r="D204" s="131"/>
      <c r="E204" s="131"/>
      <c r="F204" s="131"/>
      <c r="G204" s="131"/>
      <c r="H204" s="131"/>
      <c r="I204" s="131"/>
      <c r="J204" s="131"/>
      <c r="K204" s="131"/>
      <c r="M204" s="93"/>
      <c r="N204" s="93"/>
      <c r="O204" s="93"/>
      <c r="P204" s="93"/>
      <c r="Q204" s="93"/>
      <c r="R204" s="93"/>
      <c r="S204" s="93"/>
      <c r="T204" s="93"/>
      <c r="U204" s="93"/>
      <c r="V204" s="93"/>
      <c r="W204" s="93"/>
    </row>
    <row r="205" spans="2:23" ht="15.75" customHeight="1" x14ac:dyDescent="0.25">
      <c r="B205" s="131"/>
      <c r="C205" s="131"/>
      <c r="D205" s="131"/>
      <c r="E205" s="131"/>
      <c r="F205" s="131"/>
      <c r="G205" s="131"/>
      <c r="H205" s="131"/>
      <c r="I205" s="131"/>
      <c r="J205" s="131"/>
      <c r="K205" s="131"/>
      <c r="M205" s="93"/>
      <c r="N205" s="93"/>
      <c r="O205" s="93"/>
      <c r="P205" s="93"/>
      <c r="Q205" s="93"/>
      <c r="R205" s="93"/>
      <c r="S205" s="93"/>
      <c r="T205" s="93"/>
      <c r="U205" s="93"/>
      <c r="V205" s="93"/>
      <c r="W205" s="93"/>
    </row>
    <row r="206" spans="2:23" ht="15.75" customHeight="1" x14ac:dyDescent="0.25">
      <c r="B206" s="131"/>
      <c r="C206" s="131"/>
      <c r="D206" s="131"/>
      <c r="E206" s="131"/>
      <c r="F206" s="131"/>
      <c r="G206" s="131"/>
      <c r="H206" s="131"/>
      <c r="I206" s="131"/>
      <c r="J206" s="131"/>
      <c r="K206" s="131"/>
      <c r="M206" s="93"/>
      <c r="N206" s="93"/>
      <c r="O206" s="93"/>
      <c r="P206" s="93"/>
      <c r="Q206" s="93"/>
      <c r="R206" s="93"/>
      <c r="S206" s="93"/>
      <c r="T206" s="93"/>
      <c r="U206" s="93"/>
      <c r="V206" s="93"/>
      <c r="W206" s="93"/>
    </row>
    <row r="207" spans="2:23" ht="15.75" customHeight="1" x14ac:dyDescent="0.25">
      <c r="B207" s="131"/>
      <c r="C207" s="131"/>
      <c r="D207" s="131"/>
      <c r="E207" s="131"/>
      <c r="F207" s="131"/>
      <c r="G207" s="131"/>
      <c r="H207" s="131"/>
      <c r="I207" s="131"/>
      <c r="J207" s="131"/>
      <c r="K207" s="131"/>
      <c r="M207" s="93"/>
      <c r="N207" s="93"/>
      <c r="O207" s="93"/>
      <c r="P207" s="93"/>
      <c r="Q207" s="93"/>
      <c r="R207" s="93"/>
      <c r="S207" s="93"/>
      <c r="T207" s="93"/>
      <c r="U207" s="93"/>
      <c r="V207" s="93"/>
      <c r="W207" s="93"/>
    </row>
    <row r="208" spans="2:23" ht="15.75" customHeight="1" x14ac:dyDescent="0.25">
      <c r="B208" s="131"/>
      <c r="C208" s="131"/>
      <c r="D208" s="131"/>
      <c r="E208" s="131"/>
      <c r="F208" s="131"/>
      <c r="G208" s="131"/>
      <c r="H208" s="131"/>
      <c r="I208" s="131"/>
      <c r="J208" s="131"/>
      <c r="K208" s="131"/>
      <c r="M208" s="93"/>
      <c r="N208" s="93"/>
      <c r="O208" s="93"/>
      <c r="P208" s="93"/>
      <c r="Q208" s="93"/>
      <c r="R208" s="93"/>
      <c r="S208" s="93"/>
      <c r="T208" s="93"/>
      <c r="U208" s="93"/>
      <c r="V208" s="93"/>
      <c r="W208" s="93"/>
    </row>
    <row r="209" spans="2:23" ht="15.75" customHeight="1" x14ac:dyDescent="0.25">
      <c r="B209" s="131"/>
      <c r="C209" s="131"/>
      <c r="D209" s="131"/>
      <c r="E209" s="131"/>
      <c r="F209" s="131"/>
      <c r="G209" s="131"/>
      <c r="H209" s="131"/>
      <c r="I209" s="131"/>
      <c r="J209" s="131"/>
      <c r="K209" s="131"/>
      <c r="M209" s="93"/>
      <c r="N209" s="93"/>
      <c r="O209" s="93"/>
      <c r="P209" s="93"/>
      <c r="Q209" s="93"/>
      <c r="R209" s="93"/>
      <c r="S209" s="93"/>
      <c r="T209" s="93"/>
      <c r="U209" s="93"/>
      <c r="V209" s="93"/>
      <c r="W209" s="93"/>
    </row>
    <row r="210" spans="2:23" ht="15.75" customHeight="1" x14ac:dyDescent="0.25">
      <c r="B210" s="131"/>
      <c r="C210" s="131"/>
      <c r="D210" s="131"/>
      <c r="E210" s="131"/>
      <c r="F210" s="131"/>
      <c r="G210" s="131"/>
      <c r="H210" s="131"/>
      <c r="I210" s="131"/>
      <c r="J210" s="131"/>
      <c r="K210" s="131"/>
      <c r="M210" s="93"/>
      <c r="N210" s="93"/>
      <c r="O210" s="93"/>
      <c r="P210" s="93"/>
      <c r="Q210" s="93"/>
      <c r="R210" s="93"/>
      <c r="S210" s="93"/>
      <c r="T210" s="93"/>
      <c r="U210" s="93"/>
      <c r="V210" s="93"/>
      <c r="W210" s="93"/>
    </row>
    <row r="211" spans="2:23" ht="15.75" customHeight="1" x14ac:dyDescent="0.25">
      <c r="B211" s="131"/>
      <c r="C211" s="131"/>
      <c r="D211" s="131"/>
      <c r="E211" s="131"/>
      <c r="F211" s="131"/>
      <c r="G211" s="131"/>
      <c r="H211" s="131"/>
      <c r="I211" s="131"/>
      <c r="J211" s="131"/>
      <c r="K211" s="131"/>
      <c r="M211" s="93"/>
      <c r="N211" s="93"/>
      <c r="O211" s="93"/>
      <c r="P211" s="93"/>
      <c r="Q211" s="93"/>
      <c r="R211" s="93"/>
      <c r="S211" s="93"/>
      <c r="T211" s="93"/>
      <c r="U211" s="93"/>
      <c r="V211" s="93"/>
      <c r="W211" s="93"/>
    </row>
    <row r="212" spans="2:23" ht="15.75" customHeight="1" x14ac:dyDescent="0.25">
      <c r="B212" s="131"/>
      <c r="C212" s="131"/>
      <c r="D212" s="131"/>
      <c r="E212" s="131"/>
      <c r="F212" s="131"/>
      <c r="G212" s="131"/>
      <c r="H212" s="131"/>
      <c r="I212" s="131"/>
      <c r="J212" s="131"/>
      <c r="K212" s="131"/>
      <c r="M212" s="93"/>
      <c r="N212" s="93"/>
      <c r="O212" s="93"/>
      <c r="P212" s="93"/>
      <c r="Q212" s="93"/>
      <c r="R212" s="93"/>
      <c r="S212" s="93"/>
      <c r="T212" s="93"/>
      <c r="U212" s="93"/>
      <c r="V212" s="93"/>
      <c r="W212" s="93"/>
    </row>
    <row r="213" spans="2:23" ht="15.75" customHeight="1" x14ac:dyDescent="0.25">
      <c r="B213" s="131"/>
      <c r="C213" s="131"/>
      <c r="D213" s="131"/>
      <c r="E213" s="131"/>
      <c r="F213" s="131"/>
      <c r="G213" s="131"/>
      <c r="H213" s="131"/>
      <c r="I213" s="131"/>
      <c r="J213" s="131"/>
      <c r="K213" s="131"/>
      <c r="M213" s="93"/>
      <c r="N213" s="93"/>
      <c r="O213" s="93"/>
      <c r="P213" s="93"/>
      <c r="Q213" s="93"/>
      <c r="R213" s="93"/>
      <c r="S213" s="93"/>
      <c r="T213" s="93"/>
      <c r="U213" s="93"/>
      <c r="V213" s="93"/>
      <c r="W213" s="93"/>
    </row>
    <row r="214" spans="2:23" ht="15.75" customHeight="1" x14ac:dyDescent="0.25">
      <c r="B214" s="131"/>
      <c r="C214" s="131"/>
      <c r="D214" s="131"/>
      <c r="E214" s="131"/>
      <c r="F214" s="131"/>
      <c r="G214" s="131"/>
      <c r="H214" s="131"/>
      <c r="I214" s="131"/>
      <c r="J214" s="131"/>
      <c r="K214" s="131"/>
      <c r="M214" s="93"/>
      <c r="N214" s="93"/>
      <c r="O214" s="93"/>
      <c r="P214" s="93"/>
      <c r="Q214" s="93"/>
      <c r="R214" s="93"/>
      <c r="S214" s="93"/>
      <c r="T214" s="93"/>
      <c r="U214" s="93"/>
      <c r="V214" s="93"/>
      <c r="W214" s="93"/>
    </row>
    <row r="215" spans="2:23" ht="15.75" customHeight="1" x14ac:dyDescent="0.25">
      <c r="B215" s="131"/>
      <c r="C215" s="131"/>
      <c r="D215" s="131"/>
      <c r="E215" s="131"/>
      <c r="F215" s="131"/>
      <c r="G215" s="131"/>
      <c r="H215" s="131"/>
      <c r="I215" s="131"/>
      <c r="J215" s="131"/>
      <c r="K215" s="131"/>
      <c r="M215" s="93"/>
      <c r="N215" s="93"/>
      <c r="O215" s="93"/>
      <c r="P215" s="93"/>
      <c r="Q215" s="93"/>
      <c r="R215" s="93"/>
      <c r="S215" s="93"/>
      <c r="T215" s="93"/>
      <c r="U215" s="93"/>
      <c r="V215" s="93"/>
      <c r="W215" s="93"/>
    </row>
    <row r="216" spans="2:23" ht="15.75" customHeight="1" x14ac:dyDescent="0.25">
      <c r="B216" s="131"/>
      <c r="C216" s="131"/>
      <c r="D216" s="131"/>
      <c r="E216" s="131"/>
      <c r="F216" s="131"/>
      <c r="G216" s="131"/>
      <c r="H216" s="131"/>
      <c r="I216" s="131"/>
      <c r="J216" s="131"/>
      <c r="K216" s="131"/>
      <c r="M216" s="93"/>
      <c r="N216" s="93"/>
      <c r="O216" s="93"/>
      <c r="P216" s="93"/>
      <c r="Q216" s="93"/>
      <c r="R216" s="93"/>
      <c r="S216" s="93"/>
      <c r="T216" s="93"/>
      <c r="U216" s="93"/>
      <c r="V216" s="93"/>
      <c r="W216" s="93"/>
    </row>
    <row r="217" spans="2:23" ht="15.75" customHeight="1" x14ac:dyDescent="0.25">
      <c r="B217" s="131"/>
      <c r="C217" s="131"/>
      <c r="D217" s="131"/>
      <c r="E217" s="131"/>
      <c r="F217" s="131"/>
      <c r="G217" s="131"/>
      <c r="H217" s="131"/>
      <c r="I217" s="131"/>
      <c r="J217" s="131"/>
      <c r="K217" s="131"/>
      <c r="M217" s="93"/>
      <c r="N217" s="93"/>
      <c r="O217" s="93"/>
      <c r="P217" s="93"/>
      <c r="Q217" s="93"/>
      <c r="R217" s="93"/>
      <c r="S217" s="93"/>
      <c r="T217" s="93"/>
      <c r="U217" s="93"/>
      <c r="V217" s="93"/>
      <c r="W217" s="93"/>
    </row>
    <row r="218" spans="2:23" ht="15.75" customHeight="1" x14ac:dyDescent="0.25">
      <c r="B218" s="131"/>
      <c r="C218" s="131"/>
      <c r="D218" s="131"/>
      <c r="E218" s="131"/>
      <c r="F218" s="131"/>
      <c r="G218" s="131"/>
      <c r="H218" s="131"/>
      <c r="I218" s="131"/>
      <c r="J218" s="131"/>
      <c r="K218" s="131"/>
      <c r="M218" s="93"/>
      <c r="N218" s="93"/>
      <c r="O218" s="93"/>
      <c r="P218" s="93"/>
      <c r="Q218" s="93"/>
      <c r="R218" s="93"/>
      <c r="S218" s="93"/>
      <c r="T218" s="93"/>
      <c r="U218" s="93"/>
      <c r="V218" s="93"/>
      <c r="W218" s="93"/>
    </row>
    <row r="219" spans="2:23" ht="15.75" customHeight="1" x14ac:dyDescent="0.25">
      <c r="B219" s="131"/>
      <c r="C219" s="131"/>
      <c r="D219" s="131"/>
      <c r="E219" s="131"/>
      <c r="F219" s="131"/>
      <c r="G219" s="131"/>
      <c r="H219" s="131"/>
      <c r="I219" s="131"/>
      <c r="J219" s="131"/>
      <c r="K219" s="131"/>
      <c r="M219" s="93"/>
      <c r="N219" s="93"/>
      <c r="O219" s="93"/>
      <c r="P219" s="93"/>
      <c r="Q219" s="93"/>
      <c r="R219" s="93"/>
      <c r="S219" s="93"/>
      <c r="T219" s="93"/>
      <c r="U219" s="93"/>
      <c r="V219" s="93"/>
      <c r="W219" s="93"/>
    </row>
    <row r="220" spans="2:23" ht="15.75" customHeight="1" x14ac:dyDescent="0.25">
      <c r="B220" s="131"/>
      <c r="C220" s="131"/>
      <c r="D220" s="131"/>
      <c r="E220" s="131"/>
      <c r="F220" s="131"/>
      <c r="G220" s="131"/>
      <c r="H220" s="131"/>
      <c r="I220" s="131"/>
      <c r="J220" s="131"/>
      <c r="K220" s="131"/>
      <c r="M220" s="93"/>
      <c r="N220" s="93"/>
      <c r="O220" s="93"/>
      <c r="P220" s="93"/>
      <c r="Q220" s="93"/>
      <c r="R220" s="93"/>
      <c r="S220" s="93"/>
      <c r="T220" s="93"/>
      <c r="U220" s="93"/>
      <c r="V220" s="93"/>
      <c r="W220" s="93"/>
    </row>
    <row r="221" spans="2:23" ht="15.75" customHeight="1" x14ac:dyDescent="0.25">
      <c r="B221" s="131"/>
      <c r="C221" s="131"/>
      <c r="D221" s="131"/>
      <c r="E221" s="131"/>
      <c r="F221" s="131"/>
      <c r="G221" s="131"/>
      <c r="H221" s="131"/>
      <c r="I221" s="131"/>
      <c r="J221" s="131"/>
      <c r="K221" s="131"/>
      <c r="M221" s="93"/>
      <c r="N221" s="93"/>
      <c r="O221" s="93"/>
      <c r="P221" s="93"/>
      <c r="Q221" s="93"/>
      <c r="R221" s="93"/>
      <c r="S221" s="93"/>
      <c r="T221" s="93"/>
      <c r="U221" s="93"/>
      <c r="V221" s="93"/>
      <c r="W221" s="93"/>
    </row>
    <row r="222" spans="2:23" ht="15.75" customHeight="1" x14ac:dyDescent="0.25">
      <c r="B222" s="131"/>
      <c r="C222" s="131"/>
      <c r="D222" s="131"/>
      <c r="E222" s="131"/>
      <c r="F222" s="131"/>
      <c r="G222" s="131"/>
      <c r="H222" s="131"/>
      <c r="I222" s="131"/>
      <c r="J222" s="131"/>
      <c r="K222" s="131"/>
      <c r="M222" s="93"/>
      <c r="N222" s="93"/>
      <c r="O222" s="93"/>
      <c r="P222" s="93"/>
      <c r="Q222" s="93"/>
      <c r="R222" s="93"/>
      <c r="S222" s="93"/>
      <c r="T222" s="93"/>
      <c r="U222" s="93"/>
      <c r="V222" s="93"/>
      <c r="W222" s="93"/>
    </row>
    <row r="223" spans="2:23" ht="15.75" customHeight="1" x14ac:dyDescent="0.25">
      <c r="B223" s="131"/>
      <c r="C223" s="131"/>
      <c r="D223" s="131"/>
      <c r="E223" s="131"/>
      <c r="F223" s="131"/>
      <c r="G223" s="131"/>
      <c r="H223" s="131"/>
      <c r="I223" s="131"/>
      <c r="J223" s="131"/>
      <c r="K223" s="131"/>
      <c r="M223" s="93"/>
      <c r="N223" s="93"/>
      <c r="O223" s="93"/>
      <c r="P223" s="93"/>
      <c r="Q223" s="93"/>
      <c r="R223" s="93"/>
      <c r="S223" s="93"/>
      <c r="T223" s="93"/>
      <c r="U223" s="93"/>
      <c r="V223" s="93"/>
      <c r="W223" s="93"/>
    </row>
    <row r="224" spans="2:23" ht="15.75" customHeight="1" x14ac:dyDescent="0.25">
      <c r="B224" s="131"/>
      <c r="C224" s="131"/>
      <c r="D224" s="131"/>
      <c r="E224" s="131"/>
      <c r="F224" s="131"/>
      <c r="G224" s="131"/>
      <c r="H224" s="131"/>
      <c r="I224" s="131"/>
      <c r="J224" s="131"/>
      <c r="K224" s="131"/>
      <c r="M224" s="93"/>
      <c r="N224" s="93"/>
      <c r="O224" s="93"/>
      <c r="P224" s="93"/>
      <c r="Q224" s="93"/>
      <c r="R224" s="93"/>
      <c r="S224" s="93"/>
      <c r="T224" s="93"/>
      <c r="U224" s="93"/>
      <c r="V224" s="93"/>
      <c r="W224" s="93"/>
    </row>
    <row r="225" spans="2:23" ht="15.75" customHeight="1" x14ac:dyDescent="0.25">
      <c r="B225" s="131"/>
      <c r="C225" s="131"/>
      <c r="D225" s="131"/>
      <c r="E225" s="131"/>
      <c r="F225" s="131"/>
      <c r="G225" s="131"/>
      <c r="H225" s="131"/>
      <c r="I225" s="131"/>
      <c r="J225" s="131"/>
      <c r="K225" s="131"/>
      <c r="M225" s="93"/>
      <c r="N225" s="93"/>
      <c r="O225" s="93"/>
      <c r="P225" s="93"/>
      <c r="Q225" s="93"/>
      <c r="R225" s="93"/>
      <c r="S225" s="93"/>
      <c r="T225" s="93"/>
      <c r="U225" s="93"/>
      <c r="V225" s="93"/>
      <c r="W225" s="93"/>
    </row>
    <row r="226" spans="2:23" ht="15.75" customHeight="1" x14ac:dyDescent="0.25">
      <c r="B226" s="131"/>
      <c r="C226" s="131"/>
      <c r="D226" s="131"/>
      <c r="E226" s="131"/>
      <c r="F226" s="131"/>
      <c r="G226" s="131"/>
      <c r="H226" s="131"/>
      <c r="I226" s="131"/>
      <c r="J226" s="131"/>
      <c r="K226" s="131"/>
      <c r="M226" s="93"/>
      <c r="N226" s="93"/>
      <c r="O226" s="93"/>
      <c r="P226" s="93"/>
      <c r="Q226" s="93"/>
      <c r="R226" s="93"/>
      <c r="S226" s="93"/>
      <c r="T226" s="93"/>
      <c r="U226" s="93"/>
      <c r="V226" s="93"/>
      <c r="W226" s="93"/>
    </row>
    <row r="227" spans="2:23" ht="15.75" customHeight="1" x14ac:dyDescent="0.25">
      <c r="B227" s="131"/>
      <c r="C227" s="131"/>
      <c r="D227" s="131"/>
      <c r="E227" s="131"/>
      <c r="F227" s="131"/>
      <c r="G227" s="131"/>
      <c r="H227" s="131"/>
      <c r="I227" s="131"/>
      <c r="J227" s="131"/>
      <c r="K227" s="131"/>
      <c r="M227" s="93"/>
      <c r="N227" s="93"/>
      <c r="O227" s="93"/>
      <c r="P227" s="93"/>
      <c r="Q227" s="93"/>
      <c r="R227" s="93"/>
      <c r="S227" s="93"/>
      <c r="T227" s="93"/>
      <c r="U227" s="93"/>
      <c r="V227" s="93"/>
      <c r="W227" s="93"/>
    </row>
    <row r="228" spans="2:23" ht="15.75" customHeight="1" x14ac:dyDescent="0.25">
      <c r="B228" s="131"/>
      <c r="C228" s="131"/>
      <c r="D228" s="131"/>
      <c r="E228" s="131"/>
      <c r="F228" s="131"/>
      <c r="G228" s="131"/>
      <c r="H228" s="131"/>
      <c r="I228" s="131"/>
      <c r="J228" s="131"/>
      <c r="K228" s="131"/>
      <c r="M228" s="93"/>
      <c r="N228" s="93"/>
      <c r="O228" s="93"/>
      <c r="P228" s="93"/>
      <c r="Q228" s="93"/>
      <c r="R228" s="93"/>
      <c r="S228" s="93"/>
      <c r="T228" s="93"/>
      <c r="U228" s="93"/>
      <c r="V228" s="93"/>
      <c r="W228" s="93"/>
    </row>
    <row r="229" spans="2:23" ht="15.75" customHeight="1" x14ac:dyDescent="0.25">
      <c r="B229" s="131"/>
      <c r="C229" s="131"/>
      <c r="D229" s="131"/>
      <c r="E229" s="131"/>
      <c r="F229" s="131"/>
      <c r="G229" s="131"/>
      <c r="H229" s="131"/>
      <c r="I229" s="131"/>
      <c r="J229" s="131"/>
      <c r="K229" s="131"/>
      <c r="M229" s="93"/>
      <c r="N229" s="93"/>
      <c r="O229" s="93"/>
      <c r="P229" s="93"/>
      <c r="Q229" s="93"/>
      <c r="R229" s="93"/>
      <c r="S229" s="93"/>
      <c r="T229" s="93"/>
      <c r="U229" s="93"/>
      <c r="V229" s="93"/>
      <c r="W229" s="93"/>
    </row>
    <row r="230" spans="2:23" ht="15.75" customHeight="1" x14ac:dyDescent="0.25">
      <c r="B230" s="131"/>
      <c r="C230" s="131"/>
      <c r="D230" s="131"/>
      <c r="E230" s="131"/>
      <c r="F230" s="131"/>
      <c r="G230" s="131"/>
      <c r="H230" s="131"/>
      <c r="I230" s="131"/>
      <c r="J230" s="131"/>
      <c r="K230" s="131"/>
      <c r="M230" s="93"/>
      <c r="N230" s="93"/>
      <c r="O230" s="93"/>
      <c r="P230" s="93"/>
      <c r="Q230" s="93"/>
      <c r="R230" s="93"/>
      <c r="S230" s="93"/>
      <c r="T230" s="93"/>
      <c r="U230" s="93"/>
      <c r="V230" s="93"/>
      <c r="W230" s="93"/>
    </row>
    <row r="231" spans="2:23" ht="15.75" customHeight="1" x14ac:dyDescent="0.25"/>
    <row r="232" spans="2:23" ht="15.75" customHeight="1" x14ac:dyDescent="0.25"/>
    <row r="233" spans="2:23" ht="15.75" customHeight="1" x14ac:dyDescent="0.25"/>
    <row r="234" spans="2:23" ht="15.75" customHeight="1" x14ac:dyDescent="0.25"/>
    <row r="235" spans="2:23" ht="15.75" customHeight="1" x14ac:dyDescent="0.25"/>
    <row r="236" spans="2:23" ht="15.75" customHeight="1" x14ac:dyDescent="0.25"/>
    <row r="237" spans="2:23" ht="15.75" customHeight="1" x14ac:dyDescent="0.25"/>
    <row r="238" spans="2:23" ht="15.75" customHeight="1" x14ac:dyDescent="0.25"/>
    <row r="239" spans="2:23" ht="15.75" customHeight="1" x14ac:dyDescent="0.25"/>
    <row r="240" spans="2:23"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4">
    <mergeCell ref="S5:S6"/>
    <mergeCell ref="S7:S8"/>
    <mergeCell ref="S9:S10"/>
    <mergeCell ref="M9:M10"/>
    <mergeCell ref="B10:K10"/>
    <mergeCell ref="S2:W2"/>
    <mergeCell ref="T3:V3"/>
    <mergeCell ref="W3:W4"/>
    <mergeCell ref="C4:D4"/>
    <mergeCell ref="E4:F4"/>
    <mergeCell ref="G4:H4"/>
    <mergeCell ref="I4:J4"/>
    <mergeCell ref="S3:S4"/>
    <mergeCell ref="M2:Q2"/>
    <mergeCell ref="R2:R13"/>
    <mergeCell ref="B3:K3"/>
    <mergeCell ref="M3:M4"/>
    <mergeCell ref="N3:P3"/>
    <mergeCell ref="Q3:Q4"/>
    <mergeCell ref="M5:M6"/>
    <mergeCell ref="C11:D11"/>
    <mergeCell ref="E11:F11"/>
    <mergeCell ref="G11:H11"/>
    <mergeCell ref="I11:J11"/>
    <mergeCell ref="M19:M20"/>
    <mergeCell ref="N19:P19"/>
    <mergeCell ref="M21:M22"/>
    <mergeCell ref="M23:M24"/>
    <mergeCell ref="M25:M26"/>
    <mergeCell ref="M7:M8"/>
    <mergeCell ref="B9:K9"/>
    <mergeCell ref="M11:M12"/>
    <mergeCell ref="S11:S12"/>
    <mergeCell ref="M18:P18"/>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B1:Q1000"/>
  <sheetViews>
    <sheetView workbookViewId="0"/>
  </sheetViews>
  <sheetFormatPr defaultColWidth="12.6328125" defaultRowHeight="15" customHeight="1" x14ac:dyDescent="0.25"/>
  <cols>
    <col min="1" max="1" width="12.6328125" customWidth="1"/>
    <col min="2" max="2" width="15.6328125" customWidth="1"/>
    <col min="3" max="6" width="12.6328125" customWidth="1"/>
  </cols>
  <sheetData>
    <row r="1" spans="2:17" ht="15.75" customHeight="1" x14ac:dyDescent="0.25"/>
    <row r="2" spans="2:17" ht="15.75" customHeight="1" x14ac:dyDescent="0.25">
      <c r="H2" s="53" t="s">
        <v>430</v>
      </c>
    </row>
    <row r="3" spans="2:17" ht="15.75" customHeight="1" x14ac:dyDescent="0.35">
      <c r="B3" s="198" t="s">
        <v>431</v>
      </c>
      <c r="C3" s="199" t="s">
        <v>432</v>
      </c>
      <c r="D3" s="199" t="s">
        <v>433</v>
      </c>
      <c r="E3" s="200" t="s">
        <v>434</v>
      </c>
      <c r="G3" s="201" t="s">
        <v>212</v>
      </c>
      <c r="H3" s="202" t="s">
        <v>435</v>
      </c>
      <c r="I3" s="202" t="s">
        <v>436</v>
      </c>
      <c r="J3" s="202" t="s">
        <v>437</v>
      </c>
      <c r="K3" s="202" t="s">
        <v>438</v>
      </c>
      <c r="L3" s="203" t="s">
        <v>434</v>
      </c>
    </row>
    <row r="4" spans="2:17" ht="15.75" customHeight="1" x14ac:dyDescent="0.35">
      <c r="B4" s="355" t="s">
        <v>439</v>
      </c>
      <c r="C4" s="264"/>
      <c r="D4" s="264"/>
      <c r="E4" s="266"/>
      <c r="G4" s="204" t="s">
        <v>205</v>
      </c>
      <c r="H4" s="205">
        <v>1</v>
      </c>
      <c r="I4" s="205">
        <v>0</v>
      </c>
      <c r="J4" s="205">
        <v>0</v>
      </c>
      <c r="K4" s="205">
        <v>0</v>
      </c>
      <c r="L4" s="206">
        <v>1</v>
      </c>
    </row>
    <row r="5" spans="2:17" ht="15.75" customHeight="1" x14ac:dyDescent="0.35">
      <c r="B5" s="207" t="s">
        <v>440</v>
      </c>
      <c r="C5" s="208">
        <v>72.727272999999997</v>
      </c>
      <c r="D5" s="208">
        <v>0</v>
      </c>
      <c r="E5" s="209">
        <v>55</v>
      </c>
      <c r="G5" s="204" t="s">
        <v>440</v>
      </c>
      <c r="H5" s="205">
        <v>0.25</v>
      </c>
      <c r="I5" s="205">
        <v>0.5</v>
      </c>
      <c r="J5" s="205">
        <v>0.25</v>
      </c>
      <c r="K5" s="205">
        <v>0</v>
      </c>
      <c r="L5" s="206">
        <v>4</v>
      </c>
    </row>
    <row r="6" spans="2:17" ht="15.75" customHeight="1" x14ac:dyDescent="0.35">
      <c r="B6" s="210" t="s">
        <v>205</v>
      </c>
      <c r="C6" s="208">
        <v>100</v>
      </c>
      <c r="D6" s="208">
        <v>0</v>
      </c>
      <c r="E6" s="209">
        <v>4</v>
      </c>
      <c r="G6" s="211" t="s">
        <v>441</v>
      </c>
      <c r="H6" s="205">
        <v>0</v>
      </c>
      <c r="I6" s="205">
        <v>0.10909091</v>
      </c>
      <c r="J6" s="205">
        <v>0.87272727000000005</v>
      </c>
      <c r="K6" s="205">
        <v>1.8181820000000001E-2</v>
      </c>
      <c r="L6" s="206">
        <v>55</v>
      </c>
    </row>
    <row r="7" spans="2:17" ht="15.75" customHeight="1" x14ac:dyDescent="0.35">
      <c r="B7" s="210" t="s">
        <v>212</v>
      </c>
      <c r="C7" s="208">
        <v>100</v>
      </c>
      <c r="D7" s="208">
        <v>0</v>
      </c>
      <c r="E7" s="209">
        <v>1</v>
      </c>
      <c r="G7" s="212" t="s">
        <v>442</v>
      </c>
      <c r="H7" s="213">
        <v>0</v>
      </c>
      <c r="I7" s="213">
        <v>0.5</v>
      </c>
      <c r="J7" s="213">
        <v>0.5</v>
      </c>
      <c r="K7" s="214">
        <v>0</v>
      </c>
      <c r="L7" s="215">
        <v>2</v>
      </c>
    </row>
    <row r="8" spans="2:17" ht="15.75" customHeight="1" x14ac:dyDescent="0.35">
      <c r="B8" s="216" t="s">
        <v>441</v>
      </c>
      <c r="C8" s="208">
        <v>0</v>
      </c>
      <c r="D8" s="208">
        <v>0</v>
      </c>
      <c r="E8" s="209">
        <v>1</v>
      </c>
      <c r="G8" s="217"/>
      <c r="H8" s="217"/>
      <c r="I8" s="217"/>
      <c r="J8" s="217"/>
      <c r="K8" s="217"/>
    </row>
    <row r="9" spans="2:17" ht="15.75" customHeight="1" x14ac:dyDescent="0.35">
      <c r="B9" s="218" t="s">
        <v>443</v>
      </c>
      <c r="C9" s="219">
        <v>100</v>
      </c>
      <c r="D9" s="219">
        <v>0</v>
      </c>
      <c r="E9" s="220">
        <v>1</v>
      </c>
      <c r="G9" s="205"/>
      <c r="H9" s="205"/>
      <c r="I9" s="205"/>
      <c r="J9" s="205"/>
      <c r="K9" s="205"/>
    </row>
    <row r="10" spans="2:17" ht="15.75" customHeight="1" x14ac:dyDescent="0.35">
      <c r="B10" s="355" t="s">
        <v>444</v>
      </c>
      <c r="C10" s="264"/>
      <c r="D10" s="264"/>
      <c r="E10" s="266"/>
      <c r="G10" s="205"/>
      <c r="H10" s="205"/>
      <c r="I10" s="205"/>
      <c r="J10" s="205"/>
      <c r="K10" s="205"/>
    </row>
    <row r="11" spans="2:17" ht="15.75" customHeight="1" x14ac:dyDescent="0.35">
      <c r="B11" s="221" t="s">
        <v>445</v>
      </c>
      <c r="C11" s="222">
        <v>96.703296703296701</v>
      </c>
      <c r="D11" s="222">
        <v>100</v>
      </c>
      <c r="E11" s="223">
        <v>91</v>
      </c>
      <c r="G11" s="205"/>
      <c r="H11" s="205"/>
      <c r="I11" s="205"/>
      <c r="J11" s="205"/>
      <c r="K11" s="205"/>
    </row>
    <row r="12" spans="2:17" ht="15.75" customHeight="1" x14ac:dyDescent="0.35">
      <c r="B12" s="216" t="s">
        <v>446</v>
      </c>
      <c r="C12" s="222">
        <v>66.6666666666667</v>
      </c>
      <c r="D12" s="222">
        <v>100</v>
      </c>
      <c r="E12" s="223">
        <v>21</v>
      </c>
      <c r="G12" s="205"/>
      <c r="H12" s="224" t="s">
        <v>447</v>
      </c>
      <c r="I12" s="205"/>
      <c r="J12" s="205"/>
      <c r="K12" s="205"/>
      <c r="M12" s="56" t="s">
        <v>448</v>
      </c>
    </row>
    <row r="13" spans="2:17" ht="15.75" customHeight="1" x14ac:dyDescent="0.35">
      <c r="B13" s="216" t="s">
        <v>449</v>
      </c>
      <c r="C13" s="222">
        <v>100</v>
      </c>
      <c r="D13" s="222">
        <v>100</v>
      </c>
      <c r="E13" s="223">
        <v>9</v>
      </c>
      <c r="G13" s="205"/>
      <c r="H13" s="198" t="s">
        <v>431</v>
      </c>
      <c r="I13" s="199" t="s">
        <v>432</v>
      </c>
      <c r="J13" s="199" t="s">
        <v>433</v>
      </c>
      <c r="K13" s="200" t="s">
        <v>434</v>
      </c>
      <c r="M13" s="225" t="s">
        <v>431</v>
      </c>
      <c r="N13" s="226" t="s">
        <v>450</v>
      </c>
      <c r="O13" s="226" t="s">
        <v>451</v>
      </c>
      <c r="P13" s="227" t="s">
        <v>452</v>
      </c>
    </row>
    <row r="14" spans="2:17" ht="15.75" customHeight="1" x14ac:dyDescent="0.35">
      <c r="B14" s="216" t="s">
        <v>453</v>
      </c>
      <c r="C14" s="222">
        <v>100</v>
      </c>
      <c r="D14" s="222">
        <v>100</v>
      </c>
      <c r="E14" s="223">
        <v>6</v>
      </c>
      <c r="G14" s="205"/>
      <c r="H14" s="355" t="s">
        <v>439</v>
      </c>
      <c r="I14" s="264"/>
      <c r="J14" s="264"/>
      <c r="K14" s="266"/>
      <c r="M14" s="356" t="s">
        <v>439</v>
      </c>
      <c r="N14" s="264"/>
      <c r="O14" s="264"/>
      <c r="P14" s="265"/>
    </row>
    <row r="15" spans="2:17" ht="15.75" customHeight="1" x14ac:dyDescent="0.35">
      <c r="B15" s="216" t="s">
        <v>221</v>
      </c>
      <c r="C15" s="222">
        <v>100</v>
      </c>
      <c r="D15" s="222">
        <v>100</v>
      </c>
      <c r="E15" s="223">
        <v>5</v>
      </c>
      <c r="G15" s="205"/>
      <c r="H15" s="228" t="s">
        <v>440</v>
      </c>
      <c r="I15" s="229">
        <v>72.727272999999997</v>
      </c>
      <c r="J15" s="229">
        <v>0</v>
      </c>
      <c r="K15" s="230">
        <v>55</v>
      </c>
      <c r="M15" s="231" t="s">
        <v>440</v>
      </c>
      <c r="N15" s="53">
        <v>40</v>
      </c>
      <c r="O15" s="53">
        <v>15</v>
      </c>
      <c r="P15" s="232">
        <v>55</v>
      </c>
      <c r="Q15" s="53">
        <f>46/62</f>
        <v>0.74193548387096775</v>
      </c>
    </row>
    <row r="16" spans="2:17" ht="15.75" customHeight="1" x14ac:dyDescent="0.35">
      <c r="B16" s="216" t="s">
        <v>454</v>
      </c>
      <c r="C16" s="222">
        <v>100</v>
      </c>
      <c r="D16" s="222">
        <v>100</v>
      </c>
      <c r="E16" s="223">
        <v>3</v>
      </c>
      <c r="G16" s="205"/>
      <c r="H16" s="233" t="s">
        <v>449</v>
      </c>
      <c r="I16" s="229">
        <f>6/7 * 100</f>
        <v>85.714285714285708</v>
      </c>
      <c r="J16" s="229">
        <v>0</v>
      </c>
      <c r="K16" s="230">
        <v>7</v>
      </c>
      <c r="M16" s="234" t="s">
        <v>449</v>
      </c>
      <c r="N16" s="53">
        <v>6</v>
      </c>
      <c r="O16" s="53">
        <v>1</v>
      </c>
      <c r="P16" s="232">
        <v>7</v>
      </c>
    </row>
    <row r="17" spans="2:17" ht="15.75" customHeight="1" x14ac:dyDescent="0.35">
      <c r="B17" s="216" t="s">
        <v>266</v>
      </c>
      <c r="C17" s="222">
        <v>100</v>
      </c>
      <c r="D17" s="222">
        <v>100</v>
      </c>
      <c r="E17" s="223">
        <v>3</v>
      </c>
      <c r="G17" s="205"/>
      <c r="H17" s="357" t="s">
        <v>444</v>
      </c>
      <c r="I17" s="264"/>
      <c r="J17" s="264"/>
      <c r="K17" s="266"/>
      <c r="M17" s="358" t="s">
        <v>444</v>
      </c>
      <c r="N17" s="264"/>
      <c r="O17" s="264"/>
      <c r="P17" s="265"/>
    </row>
    <row r="18" spans="2:17" ht="15.75" customHeight="1" x14ac:dyDescent="0.35">
      <c r="B18" s="216" t="s">
        <v>226</v>
      </c>
      <c r="C18" s="222">
        <v>33.3333333333333</v>
      </c>
      <c r="D18" s="222">
        <v>66.6666666666667</v>
      </c>
      <c r="E18" s="223">
        <v>3</v>
      </c>
      <c r="G18" s="205"/>
      <c r="H18" s="235" t="s">
        <v>445</v>
      </c>
      <c r="I18" s="236">
        <v>96.703296703296701</v>
      </c>
      <c r="J18" s="236">
        <v>100</v>
      </c>
      <c r="K18" s="237">
        <v>91</v>
      </c>
      <c r="M18" s="238" t="s">
        <v>445</v>
      </c>
      <c r="N18" s="53">
        <v>88</v>
      </c>
      <c r="O18" s="53">
        <v>3</v>
      </c>
      <c r="P18" s="232">
        <f t="shared" ref="P18:P20" si="0">O18+N18</f>
        <v>91</v>
      </c>
    </row>
    <row r="19" spans="2:17" ht="15.75" customHeight="1" x14ac:dyDescent="0.35">
      <c r="B19" s="216" t="s">
        <v>455</v>
      </c>
      <c r="C19" s="222">
        <v>100</v>
      </c>
      <c r="D19" s="222">
        <v>100</v>
      </c>
      <c r="E19" s="223">
        <v>2</v>
      </c>
      <c r="G19" s="205"/>
      <c r="H19" s="239" t="s">
        <v>446</v>
      </c>
      <c r="I19" s="236">
        <v>66.6666666666667</v>
      </c>
      <c r="J19" s="236">
        <v>100</v>
      </c>
      <c r="K19" s="237">
        <v>21</v>
      </c>
      <c r="M19" s="240" t="s">
        <v>446</v>
      </c>
      <c r="N19" s="53">
        <v>14.000000000000007</v>
      </c>
      <c r="O19" s="53">
        <v>7</v>
      </c>
      <c r="P19" s="232">
        <f t="shared" si="0"/>
        <v>21.000000000000007</v>
      </c>
    </row>
    <row r="20" spans="2:17" ht="15.75" customHeight="1" x14ac:dyDescent="0.35">
      <c r="B20" s="216" t="s">
        <v>456</v>
      </c>
      <c r="C20" s="222">
        <v>50</v>
      </c>
      <c r="D20" s="222">
        <v>100</v>
      </c>
      <c r="E20" s="223">
        <v>2</v>
      </c>
      <c r="G20" s="205"/>
      <c r="H20" s="241" t="s">
        <v>449</v>
      </c>
      <c r="I20" s="242">
        <v>91.428571428571431</v>
      </c>
      <c r="J20" s="242">
        <v>97.142857142857139</v>
      </c>
      <c r="K20" s="243">
        <v>35</v>
      </c>
      <c r="M20" s="244" t="s">
        <v>449</v>
      </c>
      <c r="N20" s="213">
        <v>32</v>
      </c>
      <c r="O20" s="213">
        <v>3</v>
      </c>
      <c r="P20" s="245">
        <f t="shared" si="0"/>
        <v>35</v>
      </c>
      <c r="Q20" s="246" t="s">
        <v>457</v>
      </c>
    </row>
    <row r="21" spans="2:17" ht="15.75" customHeight="1" x14ac:dyDescent="0.35">
      <c r="B21" s="216" t="s">
        <v>249</v>
      </c>
      <c r="C21" s="222">
        <v>100</v>
      </c>
      <c r="D21" s="222">
        <v>100</v>
      </c>
      <c r="E21" s="223">
        <v>1</v>
      </c>
      <c r="G21" s="205"/>
    </row>
    <row r="22" spans="2:17" ht="15.75" customHeight="1" x14ac:dyDescent="0.35">
      <c r="B22" s="247" t="s">
        <v>458</v>
      </c>
      <c r="C22" s="248">
        <v>100</v>
      </c>
      <c r="D22" s="248">
        <v>100</v>
      </c>
      <c r="E22" s="249">
        <v>1</v>
      </c>
      <c r="G22" s="205"/>
      <c r="M22" s="53" t="s">
        <v>459</v>
      </c>
      <c r="P22" s="53">
        <f>(N18+N20)/(P18+P20)</f>
        <v>0.95238095238095233</v>
      </c>
    </row>
    <row r="23" spans="2:17" ht="15.75" customHeight="1" x14ac:dyDescent="0.35">
      <c r="G23" s="205"/>
      <c r="J23" s="53">
        <f t="shared" ref="J23:J25" si="1">J18*K18/100</f>
        <v>91</v>
      </c>
      <c r="K23" s="53">
        <f>SUM(J23:J25)/SUM(K18:K20)</f>
        <v>0.99319727891156462</v>
      </c>
      <c r="M23" s="53" t="s">
        <v>460</v>
      </c>
      <c r="P23" s="53">
        <f>SUM(N18:N20)/SUM(P18:P20)</f>
        <v>0.91156462585034015</v>
      </c>
    </row>
    <row r="24" spans="2:17" ht="15.75" customHeight="1" x14ac:dyDescent="0.35">
      <c r="G24" s="205"/>
      <c r="J24" s="53">
        <f t="shared" si="1"/>
        <v>21</v>
      </c>
    </row>
    <row r="25" spans="2:17" ht="15.75" customHeight="1" x14ac:dyDescent="0.35">
      <c r="G25" s="205"/>
      <c r="J25" s="53">
        <f t="shared" si="1"/>
        <v>34</v>
      </c>
    </row>
    <row r="26" spans="2:17" ht="15.75" customHeight="1" x14ac:dyDescent="0.35">
      <c r="G26" s="205"/>
    </row>
    <row r="27" spans="2:17" ht="15.75" customHeight="1" x14ac:dyDescent="0.35">
      <c r="G27" s="205"/>
    </row>
    <row r="28" spans="2:17" ht="15.75" customHeight="1" x14ac:dyDescent="0.35">
      <c r="G28" s="205"/>
    </row>
    <row r="29" spans="2:17" ht="15.75" customHeight="1" x14ac:dyDescent="0.35">
      <c r="G29" s="205"/>
    </row>
    <row r="30" spans="2:17" ht="15.75" customHeight="1" x14ac:dyDescent="0.35">
      <c r="G30" s="205"/>
    </row>
    <row r="31" spans="2:17" ht="15.75" customHeight="1" x14ac:dyDescent="0.35">
      <c r="G31" s="205"/>
    </row>
    <row r="32" spans="2:17" ht="15.75" customHeight="1" x14ac:dyDescent="0.35">
      <c r="G32" s="205"/>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6">
    <mergeCell ref="B4:E4"/>
    <mergeCell ref="B10:E10"/>
    <mergeCell ref="H14:K14"/>
    <mergeCell ref="M14:P14"/>
    <mergeCell ref="H17:K17"/>
    <mergeCell ref="M17:P17"/>
  </mergeCells>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B1:L1000"/>
  <sheetViews>
    <sheetView workbookViewId="0"/>
  </sheetViews>
  <sheetFormatPr defaultColWidth="12.6328125" defaultRowHeight="15" customHeight="1" x14ac:dyDescent="0.25"/>
  <cols>
    <col min="1" max="6" width="12.6328125" customWidth="1"/>
  </cols>
  <sheetData>
    <row r="1" spans="2:12" ht="15.75" customHeight="1" x14ac:dyDescent="0.25"/>
    <row r="2" spans="2:12" ht="15.75" customHeight="1" x14ac:dyDescent="0.25">
      <c r="H2" s="53" t="s">
        <v>461</v>
      </c>
    </row>
    <row r="3" spans="2:12" ht="15.75" customHeight="1" x14ac:dyDescent="0.3">
      <c r="B3" s="53" t="s">
        <v>346</v>
      </c>
      <c r="C3" s="53" t="s">
        <v>462</v>
      </c>
      <c r="D3" s="25" t="s">
        <v>463</v>
      </c>
      <c r="E3" s="53" t="s">
        <v>464</v>
      </c>
      <c r="F3" s="53" t="s">
        <v>465</v>
      </c>
      <c r="G3" s="53" t="s">
        <v>461</v>
      </c>
      <c r="H3" s="53" t="s">
        <v>465</v>
      </c>
    </row>
    <row r="4" spans="2:12" ht="15.75" customHeight="1" x14ac:dyDescent="0.3">
      <c r="B4" s="16" t="s">
        <v>466</v>
      </c>
      <c r="D4" s="250" t="s">
        <v>467</v>
      </c>
      <c r="H4" s="53" t="s">
        <v>464</v>
      </c>
    </row>
    <row r="5" spans="2:12" ht="15.75" customHeight="1" x14ac:dyDescent="0.3">
      <c r="B5" s="16" t="s">
        <v>468</v>
      </c>
      <c r="D5" s="251" t="s">
        <v>469</v>
      </c>
      <c r="H5" s="53" t="s">
        <v>463</v>
      </c>
    </row>
    <row r="6" spans="2:12" ht="15.75" customHeight="1" x14ac:dyDescent="0.3">
      <c r="B6" s="16" t="s">
        <v>470</v>
      </c>
      <c r="D6" s="251" t="s">
        <v>471</v>
      </c>
      <c r="I6" s="53" t="s">
        <v>472</v>
      </c>
      <c r="L6" s="53" t="s">
        <v>472</v>
      </c>
    </row>
    <row r="7" spans="2:12" ht="15.75" customHeight="1" x14ac:dyDescent="0.3">
      <c r="B7" s="16" t="s">
        <v>473</v>
      </c>
    </row>
    <row r="8" spans="2:12" ht="15.75" customHeight="1" x14ac:dyDescent="0.3">
      <c r="B8" s="16" t="s">
        <v>474</v>
      </c>
    </row>
    <row r="9" spans="2:12" ht="15.75" customHeight="1" x14ac:dyDescent="0.3">
      <c r="B9" s="16" t="s">
        <v>475</v>
      </c>
    </row>
    <row r="10" spans="2:12" ht="15.75" customHeight="1" x14ac:dyDescent="0.3">
      <c r="B10" s="16" t="s">
        <v>476</v>
      </c>
    </row>
    <row r="11" spans="2:12" ht="15.75" customHeight="1" x14ac:dyDescent="0.3">
      <c r="B11" s="16" t="s">
        <v>477</v>
      </c>
      <c r="H11" s="53" t="s">
        <v>478</v>
      </c>
      <c r="I11" s="53" t="s">
        <v>479</v>
      </c>
      <c r="J11" s="53" t="s">
        <v>480</v>
      </c>
    </row>
    <row r="12" spans="2:12" ht="15.75" customHeight="1" x14ac:dyDescent="0.25">
      <c r="H12" s="53" t="s">
        <v>481</v>
      </c>
    </row>
    <row r="13" spans="2:12" ht="15.75" customHeight="1" x14ac:dyDescent="0.25">
      <c r="H13" s="53" t="s">
        <v>482</v>
      </c>
    </row>
    <row r="14" spans="2:12" ht="15.75" customHeight="1" x14ac:dyDescent="0.25">
      <c r="H14" s="53" t="s">
        <v>339</v>
      </c>
    </row>
    <row r="15" spans="2:12" ht="15.75" customHeight="1" x14ac:dyDescent="0.25"/>
    <row r="16" spans="2:12" ht="15.75" customHeight="1" x14ac:dyDescent="0.25"/>
    <row r="17" spans="2:4" ht="15.75" customHeight="1" x14ac:dyDescent="0.25"/>
    <row r="18" spans="2:4" ht="15.75" customHeight="1" x14ac:dyDescent="0.25">
      <c r="B18" s="252"/>
      <c r="C18" s="252"/>
      <c r="D18" s="252"/>
    </row>
    <row r="19" spans="2:4" ht="15.75" customHeight="1" x14ac:dyDescent="0.25">
      <c r="B19" s="252" t="s">
        <v>483</v>
      </c>
      <c r="C19" s="252"/>
      <c r="D19" s="252" t="s">
        <v>484</v>
      </c>
    </row>
    <row r="20" spans="2:4" ht="15.75" customHeight="1" x14ac:dyDescent="0.25">
      <c r="B20" s="252">
        <v>1</v>
      </c>
      <c r="C20" s="252">
        <v>51</v>
      </c>
      <c r="D20" s="252">
        <f t="shared" ref="D20:D23" si="0">C20/217</f>
        <v>0.23502304147465439</v>
      </c>
    </row>
    <row r="21" spans="2:4" ht="15.75" customHeight="1" x14ac:dyDescent="0.25">
      <c r="B21" s="252">
        <v>2</v>
      </c>
      <c r="C21" s="253">
        <v>43</v>
      </c>
      <c r="D21" s="252">
        <f t="shared" si="0"/>
        <v>0.19815668202764977</v>
      </c>
    </row>
    <row r="22" spans="2:4" ht="15.75" customHeight="1" x14ac:dyDescent="0.25">
      <c r="B22" s="252">
        <v>3</v>
      </c>
      <c r="C22" s="253">
        <v>45</v>
      </c>
      <c r="D22" s="252">
        <f t="shared" si="0"/>
        <v>0.20737327188940091</v>
      </c>
    </row>
    <row r="23" spans="2:4" ht="15.75" customHeight="1" x14ac:dyDescent="0.25">
      <c r="B23" s="252">
        <v>4</v>
      </c>
      <c r="C23" s="253">
        <v>78</v>
      </c>
      <c r="D23" s="252">
        <f t="shared" si="0"/>
        <v>0.35944700460829493</v>
      </c>
    </row>
    <row r="24" spans="2:4" ht="15.75" customHeight="1" x14ac:dyDescent="0.25">
      <c r="B24" s="252"/>
      <c r="C24" s="252"/>
      <c r="D24" s="252"/>
    </row>
    <row r="25" spans="2:4" ht="15.75" customHeight="1" x14ac:dyDescent="0.25"/>
    <row r="26" spans="2:4" ht="15.75" customHeight="1" x14ac:dyDescent="0.25"/>
    <row r="27" spans="2:4" ht="15.75" customHeight="1" x14ac:dyDescent="0.25"/>
    <row r="28" spans="2:4" ht="15.75" customHeight="1" x14ac:dyDescent="0.25"/>
    <row r="29" spans="2:4" ht="15.75" customHeight="1" x14ac:dyDescent="0.25"/>
    <row r="30" spans="2:4" ht="15.75" customHeight="1" x14ac:dyDescent="0.25"/>
    <row r="31" spans="2:4" ht="15.75" customHeight="1" x14ac:dyDescent="0.25"/>
    <row r="32" spans="2:4"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Supplementary Tables </vt:lpstr>
      <vt:lpstr>Supplementary Figure</vt:lpstr>
      <vt:lpstr>First year completeness</vt:lpstr>
      <vt:lpstr>Case data</vt:lpstr>
      <vt:lpstr>at a glance</vt:lpstr>
      <vt:lpstr>First stepswords</vt:lpstr>
      <vt:lpstr>RavensMolteno breakdown</vt:lpstr>
      <vt:lpstr>SES</vt:lpstr>
      <vt:lpstr>Speech by diagnosis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Kipkemoi</dc:creator>
  <cp:lastModifiedBy>Patricia Kipkemoi</cp:lastModifiedBy>
  <dcterms:created xsi:type="dcterms:W3CDTF">2022-07-19T16:04:08Z</dcterms:created>
  <dcterms:modified xsi:type="dcterms:W3CDTF">2023-01-24T13:27:39Z</dcterms:modified>
</cp:coreProperties>
</file>