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ou\Dropbox\DelphineStuff\Variant Paper\Supplemental File\"/>
    </mc:Choice>
  </mc:AlternateContent>
  <xr:revisionPtr revIDLastSave="0" documentId="8_{C1D42E79-38EB-4CBE-9E04-923D439C8378}" xr6:coauthVersionLast="47" xr6:coauthVersionMax="47" xr10:uidLastSave="{00000000-0000-0000-0000-000000000000}"/>
  <bookViews>
    <workbookView xWindow="1747" yWindow="1747" windowWidth="16651" windowHeight="8041" activeTab="1" xr2:uid="{A4AE7D8A-5E9D-40C5-94D0-F6C47A6DD35C}"/>
  </bookViews>
  <sheets>
    <sheet name="6970" sheetId="1" r:id="rId1"/>
    <sheet name="ORF1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2" l="1"/>
  <c r="I4" i="1" l="1"/>
  <c r="I5" i="1"/>
  <c r="I8" i="1"/>
  <c r="I12" i="1"/>
  <c r="I13" i="1"/>
  <c r="I14" i="1"/>
  <c r="H14" i="1" s="1"/>
  <c r="I15" i="1"/>
  <c r="I16" i="1"/>
  <c r="I17" i="1"/>
  <c r="I19" i="1"/>
  <c r="I26" i="1"/>
  <c r="I28" i="1"/>
  <c r="I29" i="1"/>
  <c r="I31" i="1"/>
  <c r="I38" i="1"/>
  <c r="I39" i="1"/>
  <c r="I40" i="1"/>
  <c r="I41" i="1"/>
  <c r="I43" i="1"/>
  <c r="I44" i="1"/>
  <c r="I45" i="1"/>
  <c r="I46" i="1"/>
  <c r="I47" i="1"/>
  <c r="I48" i="1"/>
  <c r="I49" i="1"/>
  <c r="I50" i="1"/>
  <c r="H50" i="1" s="1"/>
  <c r="I51" i="1"/>
  <c r="I52" i="1"/>
  <c r="I53" i="1"/>
  <c r="I55" i="1"/>
  <c r="I58" i="1"/>
  <c r="I60" i="1"/>
  <c r="I61" i="1"/>
  <c r="I62" i="1"/>
  <c r="H62" i="1" s="1"/>
  <c r="I63" i="1"/>
  <c r="I64" i="1"/>
  <c r="I65" i="1"/>
  <c r="I70" i="1"/>
  <c r="I71" i="1"/>
  <c r="I74" i="1"/>
  <c r="I77" i="1"/>
  <c r="I82" i="1"/>
  <c r="I83" i="1"/>
  <c r="I84" i="1"/>
  <c r="I85" i="1"/>
  <c r="I86" i="1"/>
  <c r="H86" i="1" s="1"/>
  <c r="I87" i="1"/>
  <c r="I89" i="1"/>
  <c r="I94" i="1"/>
  <c r="I96" i="1"/>
  <c r="I97" i="1"/>
  <c r="I98" i="1"/>
  <c r="H98" i="1" s="1"/>
  <c r="I99" i="1"/>
  <c r="I100" i="1"/>
  <c r="I101" i="1"/>
  <c r="I106" i="1"/>
  <c r="I107" i="1"/>
  <c r="I108" i="1"/>
  <c r="I109" i="1"/>
  <c r="I110" i="1"/>
  <c r="H110" i="1" s="1"/>
  <c r="I111" i="1"/>
  <c r="I112" i="1"/>
  <c r="I113" i="1"/>
  <c r="I114" i="1"/>
  <c r="I115" i="1"/>
  <c r="I117" i="1"/>
  <c r="I118" i="1"/>
  <c r="I122" i="1"/>
  <c r="I124" i="1"/>
  <c r="I125" i="1"/>
  <c r="I126" i="1"/>
  <c r="I127" i="1"/>
  <c r="I128" i="1"/>
  <c r="I129" i="1"/>
  <c r="I130" i="1"/>
  <c r="I134" i="1"/>
  <c r="H134" i="1" s="1"/>
  <c r="I135" i="1"/>
  <c r="I136" i="1"/>
  <c r="I137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4" i="1"/>
  <c r="I158" i="1"/>
  <c r="H158" i="1" s="1"/>
  <c r="I159" i="1"/>
  <c r="I160" i="1"/>
  <c r="I161" i="1"/>
  <c r="I162" i="1"/>
  <c r="I163" i="1"/>
  <c r="I170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90" i="1"/>
  <c r="I194" i="1"/>
  <c r="I195" i="1"/>
  <c r="I196" i="1"/>
  <c r="I197" i="1"/>
  <c r="I198" i="1"/>
  <c r="I199" i="1"/>
  <c r="I202" i="1"/>
  <c r="I204" i="1"/>
  <c r="I205" i="1"/>
  <c r="I206" i="1"/>
  <c r="I207" i="1"/>
  <c r="I208" i="1"/>
  <c r="I209" i="1"/>
  <c r="I210" i="1"/>
  <c r="I211" i="1"/>
  <c r="I213" i="1"/>
  <c r="I214" i="1"/>
  <c r="I215" i="1"/>
  <c r="I216" i="1"/>
  <c r="I217" i="1"/>
  <c r="I218" i="1"/>
  <c r="I219" i="1"/>
  <c r="I220" i="1"/>
  <c r="I221" i="1"/>
  <c r="I223" i="1"/>
  <c r="I226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50" i="1"/>
  <c r="I251" i="1"/>
  <c r="I254" i="1"/>
  <c r="I255" i="1"/>
  <c r="I256" i="1"/>
  <c r="I257" i="1"/>
  <c r="I258" i="1"/>
  <c r="I259" i="1"/>
  <c r="H3" i="1"/>
  <c r="I3" i="1" s="1"/>
  <c r="H4" i="1"/>
  <c r="H5" i="1"/>
  <c r="H6" i="1"/>
  <c r="I6" i="1" s="1"/>
  <c r="H7" i="1"/>
  <c r="I7" i="1" s="1"/>
  <c r="H8" i="1"/>
  <c r="H9" i="1"/>
  <c r="I9" i="1" s="1"/>
  <c r="H10" i="1"/>
  <c r="I10" i="1" s="1"/>
  <c r="H11" i="1"/>
  <c r="I11" i="1" s="1"/>
  <c r="H16" i="1"/>
  <c r="H17" i="1"/>
  <c r="H18" i="1"/>
  <c r="I18" i="1" s="1"/>
  <c r="H19" i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H27" i="1"/>
  <c r="I27" i="1" s="1"/>
  <c r="H28" i="1"/>
  <c r="H29" i="1"/>
  <c r="H30" i="1"/>
  <c r="I30" i="1" s="1"/>
  <c r="H31" i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H39" i="1"/>
  <c r="H40" i="1"/>
  <c r="H41" i="1"/>
  <c r="H42" i="1"/>
  <c r="I42" i="1" s="1"/>
  <c r="H43" i="1"/>
  <c r="H48" i="1"/>
  <c r="H54" i="1"/>
  <c r="I54" i="1" s="1"/>
  <c r="H55" i="1"/>
  <c r="H56" i="1"/>
  <c r="I56" i="1" s="1"/>
  <c r="H57" i="1"/>
  <c r="I57" i="1" s="1"/>
  <c r="H58" i="1"/>
  <c r="H59" i="1"/>
  <c r="I59" i="1" s="1"/>
  <c r="H66" i="1"/>
  <c r="I66" i="1" s="1"/>
  <c r="M66" i="1" s="1"/>
  <c r="R66" i="1" s="1"/>
  <c r="H67" i="1"/>
  <c r="I67" i="1" s="1"/>
  <c r="H68" i="1"/>
  <c r="I68" i="1" s="1"/>
  <c r="H69" i="1"/>
  <c r="I69" i="1" s="1"/>
  <c r="H70" i="1"/>
  <c r="H71" i="1"/>
  <c r="H72" i="1"/>
  <c r="I72" i="1" s="1"/>
  <c r="H73" i="1"/>
  <c r="I73" i="1" s="1"/>
  <c r="H74" i="1"/>
  <c r="H75" i="1"/>
  <c r="I75" i="1" s="1"/>
  <c r="H76" i="1"/>
  <c r="I76" i="1" s="1"/>
  <c r="H77" i="1"/>
  <c r="H78" i="1"/>
  <c r="I78" i="1" s="1"/>
  <c r="H79" i="1"/>
  <c r="I79" i="1" s="1"/>
  <c r="H80" i="1"/>
  <c r="I80" i="1" s="1"/>
  <c r="H81" i="1"/>
  <c r="I81" i="1" s="1"/>
  <c r="H88" i="1"/>
  <c r="I88" i="1" s="1"/>
  <c r="H89" i="1"/>
  <c r="H90" i="1"/>
  <c r="I90" i="1" s="1"/>
  <c r="H91" i="1"/>
  <c r="I91" i="1" s="1"/>
  <c r="H92" i="1"/>
  <c r="I92" i="1" s="1"/>
  <c r="H93" i="1"/>
  <c r="I93" i="1" s="1"/>
  <c r="H94" i="1"/>
  <c r="H95" i="1"/>
  <c r="I95" i="1" s="1"/>
  <c r="H100" i="1"/>
  <c r="H101" i="1"/>
  <c r="H102" i="1"/>
  <c r="I102" i="1" s="1"/>
  <c r="H103" i="1"/>
  <c r="I103" i="1" s="1"/>
  <c r="H104" i="1"/>
  <c r="I104" i="1" s="1"/>
  <c r="H105" i="1"/>
  <c r="I105" i="1" s="1"/>
  <c r="H112" i="1"/>
  <c r="H113" i="1"/>
  <c r="H114" i="1"/>
  <c r="H115" i="1"/>
  <c r="H116" i="1"/>
  <c r="I116" i="1" s="1"/>
  <c r="H117" i="1"/>
  <c r="H118" i="1"/>
  <c r="H119" i="1"/>
  <c r="I119" i="1" s="1"/>
  <c r="H120" i="1"/>
  <c r="M120" i="1" s="1"/>
  <c r="H121" i="1"/>
  <c r="I121" i="1" s="1"/>
  <c r="H122" i="1"/>
  <c r="H123" i="1"/>
  <c r="I123" i="1" s="1"/>
  <c r="H130" i="1"/>
  <c r="H131" i="1"/>
  <c r="I131" i="1" s="1"/>
  <c r="H132" i="1"/>
  <c r="I132" i="1" s="1"/>
  <c r="H133" i="1"/>
  <c r="I133" i="1" s="1"/>
  <c r="H136" i="1"/>
  <c r="H137" i="1"/>
  <c r="H138" i="1"/>
  <c r="I138" i="1" s="1"/>
  <c r="H139" i="1"/>
  <c r="I139" i="1" s="1"/>
  <c r="H140" i="1"/>
  <c r="H141" i="1"/>
  <c r="H144" i="1"/>
  <c r="H145" i="1"/>
  <c r="H146" i="1"/>
  <c r="H147" i="1"/>
  <c r="H148" i="1"/>
  <c r="H149" i="1"/>
  <c r="H150" i="1"/>
  <c r="H151" i="1"/>
  <c r="H152" i="1"/>
  <c r="I152" i="1" s="1"/>
  <c r="H153" i="1"/>
  <c r="I153" i="1" s="1"/>
  <c r="H154" i="1"/>
  <c r="H155" i="1"/>
  <c r="I155" i="1" s="1"/>
  <c r="H156" i="1"/>
  <c r="I156" i="1" s="1"/>
  <c r="H157" i="1"/>
  <c r="I157" i="1" s="1"/>
  <c r="H160" i="1"/>
  <c r="H161" i="1"/>
  <c r="H162" i="1"/>
  <c r="H163" i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M170" i="1" s="1"/>
  <c r="H171" i="1"/>
  <c r="I171" i="1" s="1"/>
  <c r="H180" i="1"/>
  <c r="H181" i="1"/>
  <c r="H182" i="1"/>
  <c r="M182" i="1" s="1"/>
  <c r="H183" i="1"/>
  <c r="H184" i="1"/>
  <c r="H185" i="1"/>
  <c r="H186" i="1"/>
  <c r="M186" i="1" s="1"/>
  <c r="H187" i="1"/>
  <c r="H188" i="1"/>
  <c r="I188" i="1" s="1"/>
  <c r="H189" i="1"/>
  <c r="I189" i="1" s="1"/>
  <c r="H190" i="1"/>
  <c r="H191" i="1"/>
  <c r="I191" i="1" s="1"/>
  <c r="H192" i="1"/>
  <c r="I192" i="1" s="1"/>
  <c r="H193" i="1"/>
  <c r="I193" i="1" s="1"/>
  <c r="M193" i="1" s="1"/>
  <c r="H194" i="1"/>
  <c r="M194" i="1" s="1"/>
  <c r="H195" i="1"/>
  <c r="H196" i="1"/>
  <c r="H197" i="1"/>
  <c r="H198" i="1"/>
  <c r="M198" i="1" s="1"/>
  <c r="H199" i="1"/>
  <c r="H200" i="1"/>
  <c r="I200" i="1" s="1"/>
  <c r="H201" i="1"/>
  <c r="I201" i="1" s="1"/>
  <c r="H202" i="1"/>
  <c r="H203" i="1"/>
  <c r="I203" i="1" s="1"/>
  <c r="H204" i="1"/>
  <c r="H205" i="1"/>
  <c r="H206" i="1"/>
  <c r="M206" i="1" s="1"/>
  <c r="H207" i="1"/>
  <c r="H208" i="1"/>
  <c r="H209" i="1"/>
  <c r="H210" i="1"/>
  <c r="H211" i="1"/>
  <c r="H212" i="1"/>
  <c r="I212" i="1" s="1"/>
  <c r="H213" i="1"/>
  <c r="H214" i="1"/>
  <c r="H215" i="1"/>
  <c r="H216" i="1"/>
  <c r="H217" i="1"/>
  <c r="H218" i="1"/>
  <c r="H219" i="1"/>
  <c r="H220" i="1"/>
  <c r="H221" i="1"/>
  <c r="H222" i="1"/>
  <c r="I222" i="1" s="1"/>
  <c r="H223" i="1"/>
  <c r="H224" i="1"/>
  <c r="I224" i="1" s="1"/>
  <c r="H225" i="1"/>
  <c r="I225" i="1" s="1"/>
  <c r="H226" i="1"/>
  <c r="H227" i="1"/>
  <c r="I227" i="1" s="1"/>
  <c r="H228" i="1"/>
  <c r="I228" i="1" s="1"/>
  <c r="H229" i="1"/>
  <c r="I229" i="1" s="1"/>
  <c r="H230" i="1"/>
  <c r="H231" i="1"/>
  <c r="H232" i="1"/>
  <c r="H233" i="1"/>
  <c r="H234" i="1"/>
  <c r="M234" i="1" s="1"/>
  <c r="R234" i="1" s="1"/>
  <c r="H235" i="1"/>
  <c r="H236" i="1"/>
  <c r="H237" i="1"/>
  <c r="H238" i="1"/>
  <c r="H239" i="1"/>
  <c r="H240" i="1"/>
  <c r="H241" i="1"/>
  <c r="H242" i="1"/>
  <c r="H243" i="1"/>
  <c r="H244" i="1"/>
  <c r="H245" i="1"/>
  <c r="H246" i="1"/>
  <c r="M246" i="1" s="1"/>
  <c r="R246" i="1" s="1"/>
  <c r="H247" i="1"/>
  <c r="H248" i="1"/>
  <c r="I248" i="1" s="1"/>
  <c r="H249" i="1"/>
  <c r="I249" i="1" s="1"/>
  <c r="H250" i="1"/>
  <c r="H251" i="1"/>
  <c r="H252" i="1"/>
  <c r="I252" i="1" s="1"/>
  <c r="H253" i="1"/>
  <c r="I253" i="1" s="1"/>
  <c r="H254" i="1"/>
  <c r="M254" i="1" s="1"/>
  <c r="H255" i="1"/>
  <c r="H256" i="1"/>
  <c r="H257" i="1"/>
  <c r="H258" i="1"/>
  <c r="M258" i="1" s="1"/>
  <c r="R258" i="1" s="1"/>
  <c r="H259" i="1"/>
  <c r="H260" i="1"/>
  <c r="I260" i="1" s="1"/>
  <c r="H261" i="1"/>
  <c r="I261" i="1" s="1"/>
  <c r="H2" i="1"/>
  <c r="I2" i="1" s="1"/>
  <c r="I12" i="2"/>
  <c r="H12" i="2" s="1"/>
  <c r="I13" i="2"/>
  <c r="I14" i="2"/>
  <c r="I15" i="2"/>
  <c r="I20" i="2"/>
  <c r="I21" i="2"/>
  <c r="I24" i="2"/>
  <c r="I28" i="2"/>
  <c r="I29" i="2"/>
  <c r="I36" i="2"/>
  <c r="I44" i="2"/>
  <c r="I45" i="2"/>
  <c r="I46" i="2"/>
  <c r="I47" i="2"/>
  <c r="I48" i="2"/>
  <c r="I49" i="2"/>
  <c r="I50" i="2"/>
  <c r="I51" i="2"/>
  <c r="I52" i="2"/>
  <c r="I53" i="2"/>
  <c r="I56" i="2"/>
  <c r="I57" i="2"/>
  <c r="I60" i="2"/>
  <c r="H60" i="2" s="1"/>
  <c r="I61" i="2"/>
  <c r="I62" i="2"/>
  <c r="I63" i="2"/>
  <c r="I64" i="2"/>
  <c r="I65" i="2"/>
  <c r="I66" i="2"/>
  <c r="I70" i="2"/>
  <c r="I71" i="2"/>
  <c r="I72" i="2"/>
  <c r="I78" i="2"/>
  <c r="I82" i="2"/>
  <c r="I83" i="2"/>
  <c r="I84" i="2"/>
  <c r="I85" i="2"/>
  <c r="I86" i="2"/>
  <c r="I87" i="2"/>
  <c r="I88" i="2"/>
  <c r="I89" i="2"/>
  <c r="I90" i="2"/>
  <c r="I91" i="2"/>
  <c r="I92" i="2"/>
  <c r="I94" i="2"/>
  <c r="I95" i="2"/>
  <c r="I96" i="2"/>
  <c r="H96" i="2" s="1"/>
  <c r="I97" i="2"/>
  <c r="I98" i="2"/>
  <c r="I99" i="2"/>
  <c r="I100" i="2"/>
  <c r="I101" i="2"/>
  <c r="I102" i="2"/>
  <c r="I103" i="2"/>
  <c r="I106" i="2"/>
  <c r="I107" i="2"/>
  <c r="I108" i="2"/>
  <c r="H108" i="2" s="1"/>
  <c r="I109" i="2"/>
  <c r="I110" i="2"/>
  <c r="I111" i="2"/>
  <c r="I112" i="2"/>
  <c r="I113" i="2"/>
  <c r="I114" i="2"/>
  <c r="I115" i="2"/>
  <c r="I116" i="2"/>
  <c r="I117" i="2"/>
  <c r="I118" i="2"/>
  <c r="I119" i="2"/>
  <c r="I120" i="2"/>
  <c r="H120" i="2" s="1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H144" i="2" s="1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3" i="2"/>
  <c r="I175" i="2"/>
  <c r="I176" i="2"/>
  <c r="I177" i="2"/>
  <c r="I178" i="2"/>
  <c r="I179" i="2"/>
  <c r="I180" i="2"/>
  <c r="H180" i="2" s="1"/>
  <c r="I181" i="2"/>
  <c r="I182" i="2"/>
  <c r="I183" i="2"/>
  <c r="I184" i="2"/>
  <c r="I185" i="2"/>
  <c r="I186" i="2"/>
  <c r="I187" i="2"/>
  <c r="I188" i="2"/>
  <c r="I189" i="2"/>
  <c r="I192" i="2"/>
  <c r="I194" i="2"/>
  <c r="I195" i="2"/>
  <c r="I196" i="2"/>
  <c r="I197" i="2"/>
  <c r="I204" i="2"/>
  <c r="I208" i="2"/>
  <c r="I216" i="2"/>
  <c r="I224" i="2"/>
  <c r="I228" i="2"/>
  <c r="I231" i="2"/>
  <c r="I232" i="2"/>
  <c r="I233" i="2"/>
  <c r="I236" i="2"/>
  <c r="I238" i="2"/>
  <c r="I239" i="2"/>
  <c r="I240" i="2"/>
  <c r="I244" i="2"/>
  <c r="I245" i="2"/>
  <c r="I248" i="2"/>
  <c r="I252" i="2"/>
  <c r="I256" i="2"/>
  <c r="I257" i="2"/>
  <c r="I260" i="2"/>
  <c r="H3" i="2"/>
  <c r="I3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4" i="2"/>
  <c r="H15" i="2"/>
  <c r="H16" i="2"/>
  <c r="I16" i="2" s="1"/>
  <c r="H17" i="2"/>
  <c r="I17" i="2" s="1"/>
  <c r="H18" i="2"/>
  <c r="I18" i="2" s="1"/>
  <c r="H19" i="2"/>
  <c r="I19" i="2" s="1"/>
  <c r="H20" i="2"/>
  <c r="H21" i="2"/>
  <c r="H22" i="2"/>
  <c r="I22" i="2" s="1"/>
  <c r="H23" i="2"/>
  <c r="I23" i="2" s="1"/>
  <c r="H24" i="2"/>
  <c r="H25" i="2"/>
  <c r="I25" i="2" s="1"/>
  <c r="H26" i="2"/>
  <c r="I26" i="2" s="1"/>
  <c r="H27" i="2"/>
  <c r="I27" i="2" s="1"/>
  <c r="H28" i="2"/>
  <c r="H29" i="2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8" i="2"/>
  <c r="H49" i="2"/>
  <c r="H50" i="2"/>
  <c r="H54" i="2"/>
  <c r="I54" i="2" s="1"/>
  <c r="H55" i="2"/>
  <c r="I55" i="2" s="1"/>
  <c r="H56" i="2"/>
  <c r="H57" i="2"/>
  <c r="H58" i="2"/>
  <c r="I58" i="2" s="1"/>
  <c r="H59" i="2"/>
  <c r="I59" i="2" s="1"/>
  <c r="H62" i="2"/>
  <c r="H63" i="2"/>
  <c r="H64" i="2"/>
  <c r="H65" i="2"/>
  <c r="H66" i="2"/>
  <c r="H67" i="2"/>
  <c r="I67" i="2" s="1"/>
  <c r="H68" i="2"/>
  <c r="I68" i="2" s="1"/>
  <c r="H69" i="2"/>
  <c r="I69" i="2" s="1"/>
  <c r="H70" i="2"/>
  <c r="H71" i="2"/>
  <c r="H72" i="2"/>
  <c r="H73" i="2"/>
  <c r="I73" i="2" s="1"/>
  <c r="H74" i="2"/>
  <c r="I74" i="2" s="1"/>
  <c r="H75" i="2"/>
  <c r="I75" i="2" s="1"/>
  <c r="H76" i="2"/>
  <c r="I76" i="2" s="1"/>
  <c r="H77" i="2"/>
  <c r="I77" i="2" s="1"/>
  <c r="H78" i="2"/>
  <c r="H79" i="2"/>
  <c r="I79" i="2" s="1"/>
  <c r="H80" i="2"/>
  <c r="I80" i="2" s="1"/>
  <c r="H81" i="2"/>
  <c r="I81" i="2" s="1"/>
  <c r="H82" i="2"/>
  <c r="H83" i="2"/>
  <c r="H84" i="2"/>
  <c r="H85" i="2"/>
  <c r="H86" i="2"/>
  <c r="H87" i="2"/>
  <c r="H90" i="2"/>
  <c r="H91" i="2"/>
  <c r="H92" i="2"/>
  <c r="H93" i="2"/>
  <c r="I93" i="2" s="1"/>
  <c r="H94" i="2"/>
  <c r="H95" i="2"/>
  <c r="H98" i="2"/>
  <c r="H102" i="2"/>
  <c r="H103" i="2"/>
  <c r="H104" i="2"/>
  <c r="I104" i="2" s="1"/>
  <c r="H105" i="2"/>
  <c r="I105" i="2" s="1"/>
  <c r="H106" i="2"/>
  <c r="H110" i="2"/>
  <c r="H114" i="2"/>
  <c r="H115" i="2"/>
  <c r="H121" i="2"/>
  <c r="I121" i="2" s="1"/>
  <c r="H122" i="2"/>
  <c r="H124" i="2"/>
  <c r="H125" i="2"/>
  <c r="H126" i="2"/>
  <c r="H130" i="2"/>
  <c r="H131" i="2"/>
  <c r="H132" i="2"/>
  <c r="H133" i="2"/>
  <c r="H134" i="2"/>
  <c r="H135" i="2"/>
  <c r="H138" i="2"/>
  <c r="H139" i="2"/>
  <c r="H146" i="2"/>
  <c r="H148" i="2"/>
  <c r="H149" i="2"/>
  <c r="H150" i="2"/>
  <c r="H156" i="2"/>
  <c r="H157" i="2"/>
  <c r="H158" i="2"/>
  <c r="H160" i="2"/>
  <c r="H161" i="2"/>
  <c r="H164" i="2"/>
  <c r="H165" i="2"/>
  <c r="H166" i="2"/>
  <c r="H167" i="2"/>
  <c r="H168" i="2"/>
  <c r="H169" i="2"/>
  <c r="H170" i="2"/>
  <c r="H171" i="2"/>
  <c r="H172" i="2"/>
  <c r="I172" i="2" s="1"/>
  <c r="H174" i="2"/>
  <c r="I174" i="2" s="1"/>
  <c r="H176" i="2"/>
  <c r="H182" i="2"/>
  <c r="H185" i="2"/>
  <c r="H190" i="2"/>
  <c r="I190" i="2" s="1"/>
  <c r="H191" i="2"/>
  <c r="I191" i="2" s="1"/>
  <c r="H192" i="2"/>
  <c r="H193" i="2"/>
  <c r="I193" i="2" s="1"/>
  <c r="H194" i="2"/>
  <c r="H196" i="2"/>
  <c r="H197" i="2"/>
  <c r="H198" i="2"/>
  <c r="I198" i="2" s="1"/>
  <c r="H199" i="2"/>
  <c r="I199" i="2" s="1"/>
  <c r="H200" i="2"/>
  <c r="I200" i="2" s="1"/>
  <c r="H201" i="2"/>
  <c r="I201" i="2" s="1"/>
  <c r="H202" i="2"/>
  <c r="I202" i="2" s="1"/>
  <c r="H203" i="2"/>
  <c r="I203" i="2" s="1"/>
  <c r="H204" i="2"/>
  <c r="H205" i="2"/>
  <c r="I205" i="2" s="1"/>
  <c r="H206" i="2"/>
  <c r="I206" i="2" s="1"/>
  <c r="H207" i="2"/>
  <c r="I207" i="2" s="1"/>
  <c r="H208" i="2"/>
  <c r="H209" i="2"/>
  <c r="I209" i="2" s="1"/>
  <c r="H210" i="2"/>
  <c r="I210" i="2" s="1"/>
  <c r="H211" i="2"/>
  <c r="I211" i="2" s="1"/>
  <c r="H212" i="2"/>
  <c r="I212" i="2" s="1"/>
  <c r="H213" i="2"/>
  <c r="I213" i="2" s="1"/>
  <c r="H214" i="2"/>
  <c r="I214" i="2" s="1"/>
  <c r="H215" i="2"/>
  <c r="I215" i="2" s="1"/>
  <c r="H216" i="2"/>
  <c r="H217" i="2"/>
  <c r="I217" i="2" s="1"/>
  <c r="H218" i="2"/>
  <c r="I218" i="2" s="1"/>
  <c r="H219" i="2"/>
  <c r="I219" i="2" s="1"/>
  <c r="H220" i="2"/>
  <c r="I220" i="2" s="1"/>
  <c r="H221" i="2"/>
  <c r="I221" i="2" s="1"/>
  <c r="H222" i="2"/>
  <c r="I222" i="2" s="1"/>
  <c r="H223" i="2"/>
  <c r="I223" i="2" s="1"/>
  <c r="H224" i="2"/>
  <c r="H225" i="2"/>
  <c r="I225" i="2" s="1"/>
  <c r="H226" i="2"/>
  <c r="I226" i="2" s="1"/>
  <c r="H227" i="2"/>
  <c r="I227" i="2" s="1"/>
  <c r="H228" i="2"/>
  <c r="H229" i="2"/>
  <c r="I229" i="2" s="1"/>
  <c r="H230" i="2"/>
  <c r="I230" i="2" s="1"/>
  <c r="H231" i="2"/>
  <c r="H232" i="2"/>
  <c r="H233" i="2"/>
  <c r="H234" i="2"/>
  <c r="I234" i="2" s="1"/>
  <c r="H235" i="2"/>
  <c r="I235" i="2" s="1"/>
  <c r="H236" i="2"/>
  <c r="H237" i="2"/>
  <c r="I237" i="2" s="1"/>
  <c r="H238" i="2"/>
  <c r="H239" i="2"/>
  <c r="H240" i="2"/>
  <c r="H241" i="2"/>
  <c r="I241" i="2" s="1"/>
  <c r="H242" i="2"/>
  <c r="I242" i="2" s="1"/>
  <c r="H243" i="2"/>
  <c r="I243" i="2" s="1"/>
  <c r="H244" i="2"/>
  <c r="H245" i="2"/>
  <c r="H246" i="2"/>
  <c r="I246" i="2" s="1"/>
  <c r="H247" i="2"/>
  <c r="I247" i="2" s="1"/>
  <c r="H248" i="2"/>
  <c r="H249" i="2"/>
  <c r="I249" i="2" s="1"/>
  <c r="H250" i="2"/>
  <c r="I250" i="2" s="1"/>
  <c r="H251" i="2"/>
  <c r="I251" i="2" s="1"/>
  <c r="H252" i="2"/>
  <c r="H253" i="2"/>
  <c r="I253" i="2" s="1"/>
  <c r="H254" i="2"/>
  <c r="I254" i="2" s="1"/>
  <c r="H255" i="2"/>
  <c r="I255" i="2" s="1"/>
  <c r="H256" i="2"/>
  <c r="H257" i="2"/>
  <c r="H258" i="2"/>
  <c r="I258" i="2" s="1"/>
  <c r="H259" i="2"/>
  <c r="I259" i="2" s="1"/>
  <c r="H260" i="2"/>
  <c r="H261" i="2"/>
  <c r="I261" i="2" s="1"/>
  <c r="H2" i="2"/>
  <c r="I2" i="2" s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" i="2"/>
  <c r="H12" i="1"/>
  <c r="H13" i="1"/>
  <c r="H15" i="1"/>
  <c r="H44" i="1"/>
  <c r="M44" i="1" s="1"/>
  <c r="R44" i="1" s="1"/>
  <c r="H45" i="1"/>
  <c r="H46" i="1"/>
  <c r="H47" i="1"/>
  <c r="H49" i="1"/>
  <c r="H51" i="1"/>
  <c r="H52" i="1"/>
  <c r="H53" i="1"/>
  <c r="H60" i="1"/>
  <c r="H61" i="1"/>
  <c r="H63" i="1"/>
  <c r="H64" i="1"/>
  <c r="H65" i="1"/>
  <c r="H82" i="1"/>
  <c r="H83" i="1"/>
  <c r="H84" i="1"/>
  <c r="H85" i="1"/>
  <c r="H87" i="1"/>
  <c r="H96" i="1"/>
  <c r="H97" i="1"/>
  <c r="M97" i="1" s="1"/>
  <c r="H99" i="1"/>
  <c r="H106" i="1"/>
  <c r="H107" i="1"/>
  <c r="H108" i="1"/>
  <c r="M108" i="1" s="1"/>
  <c r="R108" i="1" s="1"/>
  <c r="H109" i="1"/>
  <c r="M109" i="1" s="1"/>
  <c r="H111" i="1"/>
  <c r="M111" i="1" s="1"/>
  <c r="R111" i="1" s="1"/>
  <c r="H124" i="1"/>
  <c r="M124" i="1" s="1"/>
  <c r="R124" i="1" s="1"/>
  <c r="H125" i="1"/>
  <c r="H126" i="1"/>
  <c r="H127" i="1"/>
  <c r="H128" i="1"/>
  <c r="H129" i="1"/>
  <c r="H135" i="1"/>
  <c r="H142" i="1"/>
  <c r="H143" i="1"/>
  <c r="M150" i="1"/>
  <c r="R150" i="1" s="1"/>
  <c r="H159" i="1"/>
  <c r="H172" i="1"/>
  <c r="M172" i="1" s="1"/>
  <c r="R172" i="1" s="1"/>
  <c r="H173" i="1"/>
  <c r="M173" i="1" s="1"/>
  <c r="R173" i="1" s="1"/>
  <c r="H174" i="1"/>
  <c r="H175" i="1"/>
  <c r="H176" i="1"/>
  <c r="M176" i="1" s="1"/>
  <c r="R176" i="1" s="1"/>
  <c r="H177" i="1"/>
  <c r="H178" i="1"/>
  <c r="H179" i="1"/>
  <c r="M179" i="1" s="1"/>
  <c r="R179" i="1" s="1"/>
  <c r="M4" i="1"/>
  <c r="R4" i="1" s="1"/>
  <c r="M5" i="1"/>
  <c r="R5" i="1" s="1"/>
  <c r="M6" i="1"/>
  <c r="M10" i="1"/>
  <c r="M16" i="1"/>
  <c r="R16" i="1" s="1"/>
  <c r="M17" i="1"/>
  <c r="R17" i="1" s="1"/>
  <c r="M18" i="1"/>
  <c r="M24" i="1"/>
  <c r="M28" i="1"/>
  <c r="R28" i="1" s="1"/>
  <c r="M29" i="1"/>
  <c r="R29" i="1" s="1"/>
  <c r="M30" i="1"/>
  <c r="M36" i="1"/>
  <c r="M40" i="1"/>
  <c r="R40" i="1" s="1"/>
  <c r="M41" i="1"/>
  <c r="R41" i="1" s="1"/>
  <c r="M42" i="1"/>
  <c r="M54" i="1"/>
  <c r="M56" i="1"/>
  <c r="M72" i="1"/>
  <c r="M76" i="1"/>
  <c r="M77" i="1"/>
  <c r="R77" i="1" s="1"/>
  <c r="M78" i="1"/>
  <c r="M80" i="1"/>
  <c r="M89" i="1"/>
  <c r="R89" i="1" s="1"/>
  <c r="M90" i="1"/>
  <c r="M92" i="1"/>
  <c r="M94" i="1"/>
  <c r="R94" i="1" s="1"/>
  <c r="M95" i="1"/>
  <c r="M102" i="1"/>
  <c r="M104" i="1"/>
  <c r="M115" i="1"/>
  <c r="M116" i="1"/>
  <c r="M118" i="1"/>
  <c r="R118" i="1" s="1"/>
  <c r="M119" i="1"/>
  <c r="M121" i="1"/>
  <c r="M123" i="1"/>
  <c r="M131" i="1"/>
  <c r="M132" i="1"/>
  <c r="M133" i="1"/>
  <c r="M137" i="1"/>
  <c r="R137" i="1" s="1"/>
  <c r="M152" i="1"/>
  <c r="M154" i="1"/>
  <c r="R154" i="1" s="1"/>
  <c r="M155" i="1"/>
  <c r="M156" i="1"/>
  <c r="M157" i="1"/>
  <c r="M164" i="1"/>
  <c r="M167" i="1"/>
  <c r="M168" i="1"/>
  <c r="M169" i="1"/>
  <c r="M171" i="1"/>
  <c r="M183" i="1"/>
  <c r="R183" i="1" s="1"/>
  <c r="M184" i="1"/>
  <c r="R184" i="1" s="1"/>
  <c r="M185" i="1"/>
  <c r="R185" i="1" s="1"/>
  <c r="M187" i="1"/>
  <c r="M188" i="1"/>
  <c r="M190" i="1"/>
  <c r="R190" i="1" s="1"/>
  <c r="M191" i="1"/>
  <c r="M192" i="1"/>
  <c r="M200" i="1"/>
  <c r="M202" i="1"/>
  <c r="R202" i="1" s="1"/>
  <c r="M203" i="1"/>
  <c r="M207" i="1"/>
  <c r="R207" i="1" s="1"/>
  <c r="M211" i="1"/>
  <c r="M212" i="1"/>
  <c r="M220" i="1"/>
  <c r="R220" i="1" s="1"/>
  <c r="M221" i="1"/>
  <c r="R221" i="1" s="1"/>
  <c r="M224" i="1"/>
  <c r="M226" i="1"/>
  <c r="R226" i="1" s="1"/>
  <c r="M227" i="1"/>
  <c r="M228" i="1"/>
  <c r="M229" i="1"/>
  <c r="M231" i="1"/>
  <c r="R231" i="1" s="1"/>
  <c r="M235" i="1"/>
  <c r="R235" i="1" s="1"/>
  <c r="M248" i="1"/>
  <c r="M252" i="1"/>
  <c r="M253" i="1"/>
  <c r="M255" i="1"/>
  <c r="R255" i="1" s="1"/>
  <c r="M256" i="1"/>
  <c r="R256" i="1" s="1"/>
  <c r="M257" i="1"/>
  <c r="R257" i="1" s="1"/>
  <c r="M260" i="1"/>
  <c r="H13" i="2"/>
  <c r="H44" i="2"/>
  <c r="H45" i="2"/>
  <c r="H46" i="2"/>
  <c r="H47" i="2"/>
  <c r="H51" i="2"/>
  <c r="H52" i="2"/>
  <c r="H53" i="2"/>
  <c r="H61" i="2"/>
  <c r="H88" i="2"/>
  <c r="H89" i="2"/>
  <c r="H97" i="2"/>
  <c r="H99" i="2"/>
  <c r="H100" i="2"/>
  <c r="H101" i="2"/>
  <c r="H107" i="2"/>
  <c r="H109" i="2"/>
  <c r="H111" i="2"/>
  <c r="H112" i="2"/>
  <c r="H113" i="2"/>
  <c r="H116" i="2"/>
  <c r="H117" i="2"/>
  <c r="H118" i="2"/>
  <c r="H119" i="2"/>
  <c r="H123" i="2"/>
  <c r="H127" i="2"/>
  <c r="H128" i="2"/>
  <c r="H129" i="2"/>
  <c r="H136" i="2"/>
  <c r="H137" i="2"/>
  <c r="H140" i="2"/>
  <c r="H141" i="2"/>
  <c r="H142" i="2"/>
  <c r="H143" i="2"/>
  <c r="H145" i="2"/>
  <c r="H147" i="2"/>
  <c r="H151" i="2"/>
  <c r="H152" i="2"/>
  <c r="H153" i="2"/>
  <c r="H154" i="2"/>
  <c r="H155" i="2"/>
  <c r="H159" i="2"/>
  <c r="H162" i="2"/>
  <c r="H163" i="2"/>
  <c r="H173" i="2"/>
  <c r="H175" i="2"/>
  <c r="H177" i="2"/>
  <c r="H178" i="2"/>
  <c r="H179" i="2"/>
  <c r="H181" i="2"/>
  <c r="H183" i="2"/>
  <c r="H184" i="2"/>
  <c r="H186" i="2"/>
  <c r="H187" i="2"/>
  <c r="H188" i="2"/>
  <c r="H189" i="2"/>
  <c r="H195" i="2"/>
  <c r="D8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R71" i="1" s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D6" i="1"/>
  <c r="D5" i="1"/>
  <c r="D4" i="1"/>
  <c r="D3" i="1"/>
  <c r="D2" i="1"/>
  <c r="M251" i="1"/>
  <c r="M250" i="1"/>
  <c r="R250" i="1" s="1"/>
  <c r="M245" i="1"/>
  <c r="M244" i="1"/>
  <c r="M243" i="1"/>
  <c r="R243" i="1" s="1"/>
  <c r="M241" i="1"/>
  <c r="M240" i="1"/>
  <c r="R240" i="1" s="1"/>
  <c r="M239" i="1"/>
  <c r="R239" i="1" s="1"/>
  <c r="M238" i="1"/>
  <c r="R238" i="1" s="1"/>
  <c r="M236" i="1"/>
  <c r="M233" i="1"/>
  <c r="M232" i="1"/>
  <c r="M219" i="1"/>
  <c r="R219" i="1" s="1"/>
  <c r="M217" i="1"/>
  <c r="M216" i="1"/>
  <c r="M215" i="1"/>
  <c r="R215" i="1" s="1"/>
  <c r="M214" i="1"/>
  <c r="R214" i="1" s="1"/>
  <c r="M209" i="1"/>
  <c r="R209" i="1" s="1"/>
  <c r="M208" i="1"/>
  <c r="M205" i="1"/>
  <c r="M204" i="1"/>
  <c r="R204" i="1" s="1"/>
  <c r="M199" i="1"/>
  <c r="M197" i="1"/>
  <c r="M196" i="1"/>
  <c r="M195" i="1"/>
  <c r="R195" i="1" s="1"/>
  <c r="M181" i="1"/>
  <c r="M180" i="1"/>
  <c r="M162" i="1"/>
  <c r="R162" i="1" s="1"/>
  <c r="M161" i="1"/>
  <c r="M160" i="1"/>
  <c r="R160" i="1" s="1"/>
  <c r="M149" i="1"/>
  <c r="R149" i="1" s="1"/>
  <c r="M148" i="1"/>
  <c r="R148" i="1" s="1"/>
  <c r="M147" i="1"/>
  <c r="R147" i="1" s="1"/>
  <c r="M145" i="1"/>
  <c r="M144" i="1"/>
  <c r="R144" i="1" s="1"/>
  <c r="M140" i="1"/>
  <c r="R140" i="1" s="1"/>
  <c r="M138" i="1"/>
  <c r="M136" i="1"/>
  <c r="M130" i="1"/>
  <c r="M114" i="1"/>
  <c r="R114" i="1" s="1"/>
  <c r="M113" i="1"/>
  <c r="M112" i="1"/>
  <c r="R112" i="1" s="1"/>
  <c r="M101" i="1"/>
  <c r="M100" i="1"/>
  <c r="R100" i="1" s="1"/>
  <c r="M71" i="1"/>
  <c r="M70" i="1"/>
  <c r="M39" i="1"/>
  <c r="M8" i="1"/>
  <c r="R245" i="1"/>
  <c r="R244" i="1"/>
  <c r="R236" i="1"/>
  <c r="R233" i="1"/>
  <c r="R232" i="1"/>
  <c r="R216" i="1"/>
  <c r="R208" i="1"/>
  <c r="R197" i="1"/>
  <c r="R196" i="1"/>
  <c r="R180" i="1"/>
  <c r="R161" i="1"/>
  <c r="R130" i="1"/>
  <c r="R113" i="1"/>
  <c r="R101" i="1"/>
  <c r="R70" i="1"/>
  <c r="R8" i="1"/>
  <c r="M210" i="1" l="1"/>
  <c r="R210" i="1" s="1"/>
  <c r="R200" i="1"/>
  <c r="R168" i="1"/>
  <c r="R131" i="1"/>
  <c r="R92" i="1"/>
  <c r="R42" i="1"/>
  <c r="R6" i="1"/>
  <c r="R54" i="1"/>
  <c r="R228" i="1"/>
  <c r="R167" i="1"/>
  <c r="R123" i="1"/>
  <c r="R90" i="1"/>
  <c r="I120" i="1"/>
  <c r="R120" i="1" s="1"/>
  <c r="R186" i="1"/>
  <c r="R138" i="1"/>
  <c r="R227" i="1"/>
  <c r="R192" i="1"/>
  <c r="M166" i="1"/>
  <c r="R166" i="1" s="1"/>
  <c r="R260" i="1"/>
  <c r="R191" i="1"/>
  <c r="R164" i="1"/>
  <c r="M88" i="1"/>
  <c r="R88" i="1" s="1"/>
  <c r="M230" i="1"/>
  <c r="R230" i="1" s="1"/>
  <c r="R224" i="1"/>
  <c r="R119" i="1"/>
  <c r="R30" i="1"/>
  <c r="R198" i="1"/>
  <c r="R188" i="1"/>
  <c r="R156" i="1"/>
  <c r="R78" i="1"/>
  <c r="M222" i="1"/>
  <c r="R222" i="1" s="1"/>
  <c r="R155" i="1"/>
  <c r="R116" i="1"/>
  <c r="R212" i="1"/>
  <c r="R76" i="1"/>
  <c r="R252" i="1"/>
  <c r="R152" i="1"/>
  <c r="R104" i="1"/>
  <c r="R18" i="1"/>
  <c r="R132" i="1"/>
  <c r="R248" i="1"/>
  <c r="R102" i="1"/>
  <c r="R203" i="1"/>
  <c r="R171" i="1"/>
  <c r="R95" i="1"/>
  <c r="M178" i="1"/>
  <c r="R178" i="1" s="1"/>
  <c r="M99" i="1"/>
  <c r="R99" i="1" s="1"/>
  <c r="M135" i="1"/>
  <c r="R135" i="1" s="1"/>
  <c r="R96" i="1"/>
  <c r="M96" i="1"/>
  <c r="M128" i="1"/>
  <c r="R128" i="1" s="1"/>
  <c r="M142" i="1"/>
  <c r="R142" i="1" s="1"/>
  <c r="M125" i="1"/>
  <c r="R125" i="1" s="1"/>
  <c r="M107" i="1"/>
  <c r="R107" i="1" s="1"/>
  <c r="M143" i="1"/>
  <c r="R143" i="1" s="1"/>
  <c r="M106" i="1"/>
  <c r="R106" i="1" s="1"/>
  <c r="M159" i="1"/>
  <c r="R159" i="1" s="1"/>
  <c r="R251" i="1"/>
  <c r="M85" i="1"/>
  <c r="R85" i="1" s="1"/>
  <c r="M98" i="1"/>
  <c r="R98" i="1" s="1"/>
  <c r="M134" i="1"/>
  <c r="R134" i="1" s="1"/>
  <c r="M15" i="1"/>
  <c r="R15" i="1" s="1"/>
  <c r="M146" i="1"/>
  <c r="R146" i="1" s="1"/>
  <c r="M110" i="1"/>
  <c r="M242" i="1"/>
  <c r="M45" i="1"/>
  <c r="R45" i="1" s="1"/>
  <c r="M177" i="1"/>
  <c r="R177" i="1" s="1"/>
  <c r="M237" i="1"/>
  <c r="R237" i="1" s="1"/>
  <c r="M218" i="1"/>
  <c r="R218" i="1" s="1"/>
  <c r="R136" i="1"/>
  <c r="M122" i="1"/>
  <c r="R122" i="1" s="1"/>
  <c r="M158" i="1"/>
  <c r="R199" i="1"/>
  <c r="M174" i="1"/>
  <c r="R174" i="1" s="1"/>
  <c r="M31" i="1"/>
  <c r="R31" i="1" s="1"/>
  <c r="M126" i="1"/>
  <c r="R126" i="1" s="1"/>
  <c r="M67" i="1"/>
  <c r="R187" i="1"/>
  <c r="R115" i="1"/>
  <c r="M175" i="1"/>
  <c r="R175" i="1" s="1"/>
  <c r="M43" i="1"/>
  <c r="R43" i="1" s="1"/>
  <c r="M163" i="1"/>
  <c r="R163" i="1" s="1"/>
  <c r="M57" i="1"/>
  <c r="R57" i="1" s="1"/>
  <c r="M93" i="1"/>
  <c r="R93" i="1" s="1"/>
  <c r="M105" i="1"/>
  <c r="R105" i="1" s="1"/>
  <c r="M153" i="1"/>
  <c r="M165" i="1"/>
  <c r="R165" i="1" s="1"/>
  <c r="M225" i="1"/>
  <c r="R225" i="1" s="1"/>
  <c r="M249" i="1"/>
  <c r="R249" i="1" s="1"/>
  <c r="M19" i="1"/>
  <c r="R19" i="1" s="1"/>
  <c r="M79" i="1"/>
  <c r="R79" i="1" s="1"/>
  <c r="M151" i="1"/>
  <c r="R151" i="1" s="1"/>
  <c r="M58" i="1"/>
  <c r="R58" i="1" s="1"/>
  <c r="M139" i="1"/>
  <c r="R139" i="1" s="1"/>
  <c r="M55" i="1"/>
  <c r="R55" i="1" s="1"/>
  <c r="M127" i="1"/>
  <c r="R127" i="1" s="1"/>
  <c r="R211" i="1"/>
  <c r="M259" i="1"/>
  <c r="R259" i="1" s="1"/>
  <c r="M223" i="1"/>
  <c r="R223" i="1" s="1"/>
  <c r="M103" i="1"/>
  <c r="R103" i="1" s="1"/>
  <c r="M7" i="1"/>
  <c r="R7" i="1" s="1"/>
  <c r="M247" i="1"/>
  <c r="R247" i="1" s="1"/>
  <c r="M86" i="1"/>
  <c r="R86" i="1" s="1"/>
  <c r="M91" i="1"/>
  <c r="R91" i="1" s="1"/>
  <c r="M75" i="1"/>
  <c r="R75" i="1" s="1"/>
  <c r="R153" i="1"/>
  <c r="R97" i="1"/>
  <c r="R109" i="1"/>
  <c r="R121" i="1"/>
  <c r="R133" i="1"/>
  <c r="R145" i="1"/>
  <c r="R157" i="1"/>
  <c r="R169" i="1"/>
  <c r="R181" i="1"/>
  <c r="R193" i="1"/>
  <c r="R205" i="1"/>
  <c r="R217" i="1"/>
  <c r="R229" i="1"/>
  <c r="R241" i="1"/>
  <c r="R253" i="1"/>
  <c r="M117" i="1"/>
  <c r="R117" i="1" s="1"/>
  <c r="M129" i="1"/>
  <c r="R129" i="1" s="1"/>
  <c r="M141" i="1"/>
  <c r="R141" i="1" s="1"/>
  <c r="M189" i="1"/>
  <c r="R189" i="1" s="1"/>
  <c r="M201" i="1"/>
  <c r="R201" i="1" s="1"/>
  <c r="M213" i="1"/>
  <c r="R213" i="1" s="1"/>
  <c r="M261" i="1"/>
  <c r="R261" i="1" s="1"/>
  <c r="R110" i="1"/>
  <c r="R158" i="1"/>
  <c r="R170" i="1"/>
  <c r="R182" i="1"/>
  <c r="R194" i="1"/>
  <c r="R206" i="1"/>
  <c r="R242" i="1"/>
  <c r="R254" i="1"/>
  <c r="R39" i="1"/>
  <c r="M87" i="1"/>
  <c r="R87" i="1" s="1"/>
  <c r="M82" i="1"/>
  <c r="R82" i="1" s="1"/>
  <c r="M69" i="1"/>
  <c r="R69" i="1" s="1"/>
  <c r="M51" i="1"/>
  <c r="R51" i="1" s="1"/>
  <c r="M46" i="1"/>
  <c r="R46" i="1" s="1"/>
  <c r="M34" i="1"/>
  <c r="R34" i="1" s="1"/>
  <c r="M22" i="1"/>
  <c r="R22" i="1" s="1"/>
  <c r="M53" i="1"/>
  <c r="R53" i="1" s="1"/>
  <c r="M52" i="1"/>
  <c r="R52" i="1" s="1"/>
  <c r="M65" i="1"/>
  <c r="R65" i="1" s="1"/>
  <c r="M64" i="1"/>
  <c r="R64" i="1" s="1"/>
  <c r="M9" i="1"/>
  <c r="R9" i="1" s="1"/>
  <c r="M63" i="1"/>
  <c r="R63" i="1" s="1"/>
  <c r="R10" i="1"/>
  <c r="R80" i="1"/>
  <c r="M32" i="1"/>
  <c r="R32" i="1" s="1"/>
  <c r="R67" i="1"/>
  <c r="M81" i="1"/>
  <c r="R81" i="1" s="1"/>
  <c r="M33" i="1"/>
  <c r="R33" i="1" s="1"/>
  <c r="M68" i="1"/>
  <c r="R68" i="1" s="1"/>
  <c r="M21" i="1"/>
  <c r="R21" i="1" s="1"/>
  <c r="M3" i="1"/>
  <c r="R3" i="1" s="1"/>
  <c r="M20" i="1"/>
  <c r="R20" i="1" s="1"/>
  <c r="R56" i="1"/>
  <c r="M27" i="1"/>
  <c r="R27" i="1" s="1"/>
  <c r="M13" i="1"/>
  <c r="R13" i="1" s="1"/>
  <c r="M25" i="1"/>
  <c r="R25" i="1" s="1"/>
  <c r="M49" i="1"/>
  <c r="R49" i="1" s="1"/>
  <c r="M61" i="1"/>
  <c r="R61" i="1" s="1"/>
  <c r="M26" i="1"/>
  <c r="R26" i="1" s="1"/>
  <c r="M38" i="1"/>
  <c r="M50" i="1"/>
  <c r="R50" i="1" s="1"/>
  <c r="M62" i="1"/>
  <c r="R62" i="1" s="1"/>
  <c r="M2" i="1"/>
  <c r="R2" i="1" s="1"/>
  <c r="R38" i="1"/>
  <c r="M14" i="1"/>
  <c r="R14" i="1" s="1"/>
  <c r="M73" i="1"/>
  <c r="R73" i="1" s="1"/>
  <c r="M11" i="1"/>
  <c r="R11" i="1" s="1"/>
  <c r="M23" i="1"/>
  <c r="R23" i="1" s="1"/>
  <c r="M35" i="1"/>
  <c r="R35" i="1" s="1"/>
  <c r="M59" i="1"/>
  <c r="R59" i="1" s="1"/>
  <c r="M74" i="1"/>
  <c r="R74" i="1" s="1"/>
  <c r="M37" i="1"/>
  <c r="R37" i="1" s="1"/>
  <c r="M47" i="1"/>
  <c r="R47" i="1" s="1"/>
  <c r="M83" i="1"/>
  <c r="R83" i="1" s="1"/>
  <c r="M12" i="1"/>
  <c r="R12" i="1" s="1"/>
  <c r="R24" i="1"/>
  <c r="R36" i="1"/>
  <c r="M48" i="1"/>
  <c r="R48" i="1" s="1"/>
  <c r="M60" i="1"/>
  <c r="R60" i="1" s="1"/>
  <c r="R72" i="1"/>
  <c r="M84" i="1"/>
  <c r="R84" i="1" s="1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D2" i="2"/>
  <c r="M41" i="2" l="1"/>
  <c r="R41" i="2" s="1"/>
  <c r="M65" i="2"/>
  <c r="R65" i="2" s="1"/>
  <c r="M71" i="2"/>
  <c r="R71" i="2"/>
  <c r="M83" i="2"/>
  <c r="R83" i="2" s="1"/>
  <c r="M95" i="2"/>
  <c r="R95" i="2" s="1"/>
  <c r="M101" i="2"/>
  <c r="R101" i="2" s="1"/>
  <c r="M107" i="2"/>
  <c r="R107" i="2" s="1"/>
  <c r="M113" i="2"/>
  <c r="R113" i="2" s="1"/>
  <c r="M119" i="2"/>
  <c r="R119" i="2" s="1"/>
  <c r="M125" i="2"/>
  <c r="R125" i="2" s="1"/>
  <c r="M131" i="2"/>
  <c r="R131" i="2" s="1"/>
  <c r="M137" i="2"/>
  <c r="R137" i="2" s="1"/>
  <c r="M143" i="2"/>
  <c r="R143" i="2" s="1"/>
  <c r="M149" i="2"/>
  <c r="R149" i="2" s="1"/>
  <c r="M155" i="2"/>
  <c r="R155" i="2"/>
  <c r="M161" i="2"/>
  <c r="R161" i="2" s="1"/>
  <c r="M167" i="2"/>
  <c r="R167" i="2" s="1"/>
  <c r="M173" i="2"/>
  <c r="R173" i="2" s="1"/>
  <c r="M47" i="2"/>
  <c r="R47" i="2" s="1"/>
  <c r="M77" i="2"/>
  <c r="R77" i="2" s="1"/>
  <c r="M42" i="2"/>
  <c r="R42" i="2" s="1"/>
  <c r="M54" i="2"/>
  <c r="R54" i="2" s="1"/>
  <c r="M60" i="2"/>
  <c r="R60" i="2"/>
  <c r="M72" i="2"/>
  <c r="R72" i="2" s="1"/>
  <c r="M78" i="2"/>
  <c r="R78" i="2" s="1"/>
  <c r="M84" i="2"/>
  <c r="R84" i="2" s="1"/>
  <c r="M96" i="2"/>
  <c r="R96" i="2" s="1"/>
  <c r="M102" i="2"/>
  <c r="R102" i="2" s="1"/>
  <c r="M108" i="2"/>
  <c r="R108" i="2" s="1"/>
  <c r="M114" i="2"/>
  <c r="R114" i="2" s="1"/>
  <c r="M120" i="2"/>
  <c r="R120" i="2" s="1"/>
  <c r="M126" i="2"/>
  <c r="R126" i="2" s="1"/>
  <c r="M132" i="2"/>
  <c r="R132" i="2" s="1"/>
  <c r="M138" i="2"/>
  <c r="R138" i="2" s="1"/>
  <c r="M144" i="2"/>
  <c r="R144" i="2" s="1"/>
  <c r="M150" i="2"/>
  <c r="R150" i="2" s="1"/>
  <c r="M156" i="2"/>
  <c r="R156" i="2" s="1"/>
  <c r="M162" i="2"/>
  <c r="R162" i="2" s="1"/>
  <c r="M168" i="2"/>
  <c r="R168" i="2" s="1"/>
  <c r="M174" i="2"/>
  <c r="R174" i="2" s="1"/>
  <c r="M35" i="2"/>
  <c r="R35" i="2" s="1"/>
  <c r="M59" i="2"/>
  <c r="R59" i="2" s="1"/>
  <c r="M89" i="2"/>
  <c r="R89" i="2" s="1"/>
  <c r="M36" i="2"/>
  <c r="R36" i="2" s="1"/>
  <c r="M48" i="2"/>
  <c r="R48" i="2" s="1"/>
  <c r="M66" i="2"/>
  <c r="R66" i="2" s="1"/>
  <c r="M90" i="2"/>
  <c r="R90" i="2" s="1"/>
  <c r="M43" i="2"/>
  <c r="R43" i="2" s="1"/>
  <c r="M55" i="2"/>
  <c r="R55" i="2" s="1"/>
  <c r="M67" i="2"/>
  <c r="R67" i="2" s="1"/>
  <c r="M79" i="2"/>
  <c r="R79" i="2" s="1"/>
  <c r="M91" i="2"/>
  <c r="R91" i="2" s="1"/>
  <c r="M103" i="2"/>
  <c r="R103" i="2"/>
  <c r="M115" i="2"/>
  <c r="R115" i="2" s="1"/>
  <c r="M127" i="2"/>
  <c r="R127" i="2" s="1"/>
  <c r="M139" i="2"/>
  <c r="R139" i="2" s="1"/>
  <c r="M145" i="2"/>
  <c r="R145" i="2" s="1"/>
  <c r="M157" i="2"/>
  <c r="R157" i="2" s="1"/>
  <c r="M163" i="2"/>
  <c r="R163" i="2" s="1"/>
  <c r="M175" i="2"/>
  <c r="R175" i="2" s="1"/>
  <c r="M37" i="2"/>
  <c r="R37" i="2" s="1"/>
  <c r="M49" i="2"/>
  <c r="R49" i="2" s="1"/>
  <c r="M61" i="2"/>
  <c r="R61" i="2" s="1"/>
  <c r="M73" i="2"/>
  <c r="R73" i="2" s="1"/>
  <c r="M85" i="2"/>
  <c r="R85" i="2" s="1"/>
  <c r="M97" i="2"/>
  <c r="R97" i="2" s="1"/>
  <c r="M109" i="2"/>
  <c r="R109" i="2" s="1"/>
  <c r="M121" i="2"/>
  <c r="R121" i="2" s="1"/>
  <c r="M133" i="2"/>
  <c r="R133" i="2" s="1"/>
  <c r="M151" i="2"/>
  <c r="R151" i="2" s="1"/>
  <c r="M169" i="2"/>
  <c r="R169" i="2" s="1"/>
  <c r="M53" i="2"/>
  <c r="R53" i="2" s="1"/>
  <c r="M38" i="2"/>
  <c r="R38" i="2" s="1"/>
  <c r="M50" i="2"/>
  <c r="R50" i="2" s="1"/>
  <c r="M62" i="2"/>
  <c r="R62" i="2" s="1"/>
  <c r="M74" i="2"/>
  <c r="R74" i="2" s="1"/>
  <c r="M80" i="2"/>
  <c r="R80" i="2" s="1"/>
  <c r="M86" i="2"/>
  <c r="R86" i="2" s="1"/>
  <c r="M98" i="2"/>
  <c r="R98" i="2" s="1"/>
  <c r="M104" i="2"/>
  <c r="R104" i="2" s="1"/>
  <c r="M110" i="2"/>
  <c r="R110" i="2" s="1"/>
  <c r="M116" i="2"/>
  <c r="R116" i="2" s="1"/>
  <c r="M122" i="2"/>
  <c r="R122" i="2" s="1"/>
  <c r="M128" i="2"/>
  <c r="R128" i="2" s="1"/>
  <c r="M134" i="2"/>
  <c r="R134" i="2" s="1"/>
  <c r="M140" i="2"/>
  <c r="R140" i="2" s="1"/>
  <c r="M146" i="2"/>
  <c r="R146" i="2" s="1"/>
  <c r="M152" i="2"/>
  <c r="R152" i="2" s="1"/>
  <c r="M158" i="2"/>
  <c r="R158" i="2" s="1"/>
  <c r="M164" i="2"/>
  <c r="R164" i="2" s="1"/>
  <c r="M170" i="2"/>
  <c r="R170" i="2" s="1"/>
  <c r="M176" i="2"/>
  <c r="R176" i="2" s="1"/>
  <c r="M32" i="2"/>
  <c r="R32" i="2" s="1"/>
  <c r="M44" i="2"/>
  <c r="R44" i="2" s="1"/>
  <c r="M56" i="2"/>
  <c r="R56" i="2" s="1"/>
  <c r="M68" i="2"/>
  <c r="R68" i="2" s="1"/>
  <c r="M92" i="2"/>
  <c r="R92" i="2" s="1"/>
  <c r="M33" i="2"/>
  <c r="R33" i="2" s="1"/>
  <c r="M45" i="2"/>
  <c r="R45" i="2" s="1"/>
  <c r="M57" i="2"/>
  <c r="R57" i="2" s="1"/>
  <c r="M69" i="2"/>
  <c r="R69" i="2" s="1"/>
  <c r="R81" i="2"/>
  <c r="M81" i="2"/>
  <c r="M93" i="2"/>
  <c r="R93" i="2" s="1"/>
  <c r="M105" i="2"/>
  <c r="R105" i="2" s="1"/>
  <c r="M117" i="2"/>
  <c r="R117" i="2" s="1"/>
  <c r="M123" i="2"/>
  <c r="R123" i="2" s="1"/>
  <c r="M135" i="2"/>
  <c r="R135" i="2" s="1"/>
  <c r="M141" i="2"/>
  <c r="R141" i="2" s="1"/>
  <c r="M147" i="2"/>
  <c r="R147" i="2" s="1"/>
  <c r="M153" i="2"/>
  <c r="R153" i="2" s="1"/>
  <c r="M165" i="2"/>
  <c r="R165" i="2" s="1"/>
  <c r="M171" i="2"/>
  <c r="R171" i="2" s="1"/>
  <c r="M177" i="2"/>
  <c r="R177" i="2" s="1"/>
  <c r="M39" i="2"/>
  <c r="R39" i="2" s="1"/>
  <c r="M51" i="2"/>
  <c r="R51" i="2" s="1"/>
  <c r="M63" i="2"/>
  <c r="R63" i="2" s="1"/>
  <c r="M75" i="2"/>
  <c r="R75" i="2" s="1"/>
  <c r="M87" i="2"/>
  <c r="R87" i="2" s="1"/>
  <c r="M99" i="2"/>
  <c r="R99" i="2" s="1"/>
  <c r="M111" i="2"/>
  <c r="R111" i="2" s="1"/>
  <c r="M129" i="2"/>
  <c r="R129" i="2" s="1"/>
  <c r="M159" i="2"/>
  <c r="R159" i="2" s="1"/>
  <c r="M46" i="2"/>
  <c r="R46" i="2" s="1"/>
  <c r="M58" i="2"/>
  <c r="R58" i="2" s="1"/>
  <c r="R70" i="2"/>
  <c r="M70" i="2"/>
  <c r="M82" i="2"/>
  <c r="R82" i="2" s="1"/>
  <c r="M94" i="2"/>
  <c r="R94" i="2" s="1"/>
  <c r="M106" i="2"/>
  <c r="R106" i="2" s="1"/>
  <c r="M124" i="2"/>
  <c r="R124" i="2" s="1"/>
  <c r="M136" i="2"/>
  <c r="R136" i="2" s="1"/>
  <c r="M142" i="2"/>
  <c r="R142" i="2" s="1"/>
  <c r="M154" i="2"/>
  <c r="R154" i="2"/>
  <c r="M160" i="2"/>
  <c r="R160" i="2" s="1"/>
  <c r="M172" i="2"/>
  <c r="R172" i="2" s="1"/>
  <c r="M2" i="2"/>
  <c r="R2" i="2" s="1"/>
  <c r="M34" i="2"/>
  <c r="R34" i="2" s="1"/>
  <c r="M40" i="2"/>
  <c r="R40" i="2" s="1"/>
  <c r="M52" i="2"/>
  <c r="R52" i="2" s="1"/>
  <c r="M64" i="2"/>
  <c r="R64" i="2" s="1"/>
  <c r="M76" i="2"/>
  <c r="R76" i="2" s="1"/>
  <c r="M88" i="2"/>
  <c r="R88" i="2" s="1"/>
  <c r="M100" i="2"/>
  <c r="R100" i="2" s="1"/>
  <c r="M112" i="2"/>
  <c r="R112" i="2" s="1"/>
  <c r="M118" i="2"/>
  <c r="R118" i="2" s="1"/>
  <c r="M130" i="2"/>
  <c r="R130" i="2" s="1"/>
  <c r="M148" i="2"/>
  <c r="R148" i="2" s="1"/>
  <c r="M166" i="2"/>
  <c r="R166" i="2" s="1"/>
  <c r="M207" i="2"/>
  <c r="R207" i="2" s="1"/>
  <c r="M178" i="2"/>
  <c r="R178" i="2" s="1"/>
  <c r="M196" i="2"/>
  <c r="R196" i="2"/>
  <c r="M208" i="2"/>
  <c r="R208" i="2" s="1"/>
  <c r="M220" i="2"/>
  <c r="R220" i="2" s="1"/>
  <c r="M232" i="2"/>
  <c r="R232" i="2"/>
  <c r="M244" i="2"/>
  <c r="R244" i="2"/>
  <c r="M179" i="2"/>
  <c r="R179" i="2" s="1"/>
  <c r="M191" i="2"/>
  <c r="R191" i="2" s="1"/>
  <c r="M203" i="2"/>
  <c r="R203" i="2" s="1"/>
  <c r="M215" i="2"/>
  <c r="R215" i="2" s="1"/>
  <c r="M227" i="2"/>
  <c r="R227" i="2" s="1"/>
  <c r="R233" i="2"/>
  <c r="M233" i="2"/>
  <c r="R245" i="2"/>
  <c r="M245" i="2"/>
  <c r="R257" i="2"/>
  <c r="M257" i="2"/>
  <c r="M201" i="2"/>
  <c r="R201" i="2" s="1"/>
  <c r="M190" i="2"/>
  <c r="R190" i="2" s="1"/>
  <c r="M202" i="2"/>
  <c r="R202" i="2" s="1"/>
  <c r="M214" i="2"/>
  <c r="R214" i="2" s="1"/>
  <c r="M238" i="2"/>
  <c r="R238" i="2" s="1"/>
  <c r="M250" i="2"/>
  <c r="R250" i="2" s="1"/>
  <c r="M185" i="2"/>
  <c r="R185" i="2" s="1"/>
  <c r="R197" i="2"/>
  <c r="M197" i="2"/>
  <c r="M209" i="2"/>
  <c r="R209" i="2" s="1"/>
  <c r="M221" i="2"/>
  <c r="R221" i="2" s="1"/>
  <c r="M239" i="2"/>
  <c r="R239" i="2" s="1"/>
  <c r="M251" i="2"/>
  <c r="R251" i="2" s="1"/>
  <c r="M180" i="2"/>
  <c r="R180" i="2" s="1"/>
  <c r="M186" i="2"/>
  <c r="R186" i="2" s="1"/>
  <c r="M192" i="2"/>
  <c r="R192" i="2" s="1"/>
  <c r="M198" i="2"/>
  <c r="R198" i="2" s="1"/>
  <c r="M204" i="2"/>
  <c r="R204" i="2" s="1"/>
  <c r="M210" i="2"/>
  <c r="R210" i="2" s="1"/>
  <c r="M216" i="2"/>
  <c r="R216" i="2" s="1"/>
  <c r="M222" i="2"/>
  <c r="R222" i="2" s="1"/>
  <c r="M228" i="2"/>
  <c r="R228" i="2" s="1"/>
  <c r="M234" i="2"/>
  <c r="R234" i="2" s="1"/>
  <c r="M240" i="2"/>
  <c r="R240" i="2" s="1"/>
  <c r="M246" i="2"/>
  <c r="R246" i="2" s="1"/>
  <c r="M252" i="2"/>
  <c r="R252" i="2" s="1"/>
  <c r="M258" i="2"/>
  <c r="R258" i="2" s="1"/>
  <c r="M213" i="2"/>
  <c r="R213" i="2" s="1"/>
  <c r="M181" i="2"/>
  <c r="R181" i="2" s="1"/>
  <c r="M193" i="2"/>
  <c r="R193" i="2" s="1"/>
  <c r="M211" i="2"/>
  <c r="R211" i="2" s="1"/>
  <c r="M229" i="2"/>
  <c r="R229" i="2" s="1"/>
  <c r="M259" i="2"/>
  <c r="R259" i="2" s="1"/>
  <c r="M187" i="2"/>
  <c r="R187" i="2" s="1"/>
  <c r="M205" i="2"/>
  <c r="R205" i="2" s="1"/>
  <c r="M247" i="2"/>
  <c r="R247" i="2" s="1"/>
  <c r="M199" i="2"/>
  <c r="R199" i="2" s="1"/>
  <c r="M217" i="2"/>
  <c r="R217" i="2" s="1"/>
  <c r="M223" i="2"/>
  <c r="R223" i="2" s="1"/>
  <c r="M235" i="2"/>
  <c r="R235" i="2" s="1"/>
  <c r="M241" i="2"/>
  <c r="R241" i="2" s="1"/>
  <c r="M253" i="2"/>
  <c r="R253" i="2" s="1"/>
  <c r="M182" i="2"/>
  <c r="R182" i="2" s="1"/>
  <c r="M188" i="2"/>
  <c r="R188" i="2" s="1"/>
  <c r="M194" i="2"/>
  <c r="R194" i="2" s="1"/>
  <c r="M200" i="2"/>
  <c r="R200" i="2" s="1"/>
  <c r="M206" i="2"/>
  <c r="R206" i="2" s="1"/>
  <c r="M212" i="2"/>
  <c r="R212" i="2" s="1"/>
  <c r="M218" i="2"/>
  <c r="R218" i="2" s="1"/>
  <c r="M224" i="2"/>
  <c r="R224" i="2" s="1"/>
  <c r="M230" i="2"/>
  <c r="R230" i="2" s="1"/>
  <c r="M236" i="2"/>
  <c r="R236" i="2" s="1"/>
  <c r="M242" i="2"/>
  <c r="R242" i="2" s="1"/>
  <c r="M248" i="2"/>
  <c r="R248" i="2" s="1"/>
  <c r="M254" i="2"/>
  <c r="R254" i="2" s="1"/>
  <c r="M260" i="2"/>
  <c r="R260" i="2" s="1"/>
  <c r="M183" i="2"/>
  <c r="R183" i="2" s="1"/>
  <c r="M189" i="2"/>
  <c r="R189" i="2" s="1"/>
  <c r="M195" i="2"/>
  <c r="R195" i="2" s="1"/>
  <c r="M225" i="2"/>
  <c r="R225" i="2" s="1"/>
  <c r="M231" i="2"/>
  <c r="R231" i="2" s="1"/>
  <c r="M237" i="2"/>
  <c r="R237" i="2" s="1"/>
  <c r="M243" i="2"/>
  <c r="R243" i="2" s="1"/>
  <c r="M249" i="2"/>
  <c r="R249" i="2" s="1"/>
  <c r="M255" i="2"/>
  <c r="R255" i="2" s="1"/>
  <c r="M261" i="2"/>
  <c r="R261" i="2" s="1"/>
  <c r="M219" i="2"/>
  <c r="R219" i="2" s="1"/>
  <c r="M184" i="2"/>
  <c r="R184" i="2" s="1"/>
  <c r="M256" i="2"/>
  <c r="R256" i="2"/>
  <c r="M226" i="2"/>
  <c r="R226" i="2" s="1"/>
  <c r="U10" i="1"/>
  <c r="U3" i="1"/>
  <c r="U6" i="1"/>
  <c r="U4" i="1"/>
  <c r="U5" i="1"/>
  <c r="U8" i="1"/>
  <c r="U9" i="1"/>
  <c r="U7" i="1"/>
  <c r="M16" i="2"/>
  <c r="R16" i="2" s="1"/>
  <c r="M22" i="2"/>
  <c r="R22" i="2" s="1"/>
  <c r="M28" i="2"/>
  <c r="R28" i="2" s="1"/>
  <c r="M17" i="2"/>
  <c r="R17" i="2" s="1"/>
  <c r="M23" i="2"/>
  <c r="R23" i="2" s="1"/>
  <c r="M29" i="2"/>
  <c r="R29" i="2" s="1"/>
  <c r="M18" i="2"/>
  <c r="R18" i="2" s="1"/>
  <c r="M24" i="2"/>
  <c r="R24" i="2" s="1"/>
  <c r="M30" i="2"/>
  <c r="R30" i="2" s="1"/>
  <c r="M25" i="2"/>
  <c r="R25" i="2" s="1"/>
  <c r="M31" i="2"/>
  <c r="R31" i="2" s="1"/>
  <c r="M19" i="2"/>
  <c r="R19" i="2" s="1"/>
  <c r="M14" i="2"/>
  <c r="R14" i="2" s="1"/>
  <c r="M20" i="2"/>
  <c r="R20" i="2" s="1"/>
  <c r="M26" i="2"/>
  <c r="R26" i="2" s="1"/>
  <c r="M15" i="2"/>
  <c r="R15" i="2" s="1"/>
  <c r="M21" i="2"/>
  <c r="R21" i="2" s="1"/>
  <c r="M27" i="2"/>
  <c r="R27" i="2" s="1"/>
  <c r="M10" i="2"/>
  <c r="R10" i="2" s="1"/>
  <c r="M13" i="2"/>
  <c r="R13" i="2" s="1"/>
  <c r="M11" i="2"/>
  <c r="R11" i="2" s="1"/>
  <c r="M8" i="2"/>
  <c r="R8" i="2" s="1"/>
  <c r="M9" i="2"/>
  <c r="R9" i="2" s="1"/>
  <c r="M12" i="2"/>
  <c r="R12" i="2" s="1"/>
  <c r="M7" i="2"/>
  <c r="R7" i="2" s="1"/>
  <c r="M4" i="2"/>
  <c r="R4" i="2" s="1"/>
  <c r="M5" i="2"/>
  <c r="R5" i="2" s="1"/>
  <c r="M6" i="2"/>
  <c r="R6" i="2" s="1"/>
  <c r="M3" i="2"/>
  <c r="R3" i="2" s="1"/>
  <c r="U6" i="2" l="1"/>
  <c r="U9" i="2"/>
  <c r="U10" i="2"/>
  <c r="U7" i="2"/>
  <c r="U5" i="2"/>
  <c r="U4" i="2"/>
  <c r="U8" i="2"/>
</calcChain>
</file>

<file path=xl/sharedStrings.xml><?xml version="1.0" encoding="utf-8"?>
<sst xmlns="http://schemas.openxmlformats.org/spreadsheetml/2006/main" count="1606" uniqueCount="179">
  <si>
    <t>Sample #</t>
  </si>
  <si>
    <t>N1 Ct</t>
  </si>
  <si>
    <t>N1 Check</t>
  </si>
  <si>
    <t>Reference RFU</t>
  </si>
  <si>
    <t>Mutation RFU</t>
  </si>
  <si>
    <t xml:space="preserve"> </t>
  </si>
  <si>
    <t>Allelic RFU Check</t>
  </si>
  <si>
    <t>Sample 001</t>
  </si>
  <si>
    <t>Sample 002</t>
  </si>
  <si>
    <t>Sample 003</t>
  </si>
  <si>
    <t>Sample 004</t>
  </si>
  <si>
    <t>Sample 005</t>
  </si>
  <si>
    <t>Sample 006</t>
  </si>
  <si>
    <t>Sample 007</t>
  </si>
  <si>
    <t>Sample 008</t>
  </si>
  <si>
    <t>Sample 009</t>
  </si>
  <si>
    <t>Sample 010</t>
  </si>
  <si>
    <t>Sample 011</t>
  </si>
  <si>
    <t>Sample 012</t>
  </si>
  <si>
    <t>Sample 013</t>
  </si>
  <si>
    <t>Sample 014</t>
  </si>
  <si>
    <t>Sample 015</t>
  </si>
  <si>
    <t>Sample 016</t>
  </si>
  <si>
    <t>Sample 017</t>
  </si>
  <si>
    <t>Sample 018</t>
  </si>
  <si>
    <t>Sample 019</t>
  </si>
  <si>
    <t>Sample 020</t>
  </si>
  <si>
    <t>Sample 021</t>
  </si>
  <si>
    <t>Sample 022</t>
  </si>
  <si>
    <t>Sample 023</t>
  </si>
  <si>
    <t>Sample 024</t>
  </si>
  <si>
    <t>Sample 025</t>
  </si>
  <si>
    <t>Sample 026</t>
  </si>
  <si>
    <t>Sample 027</t>
  </si>
  <si>
    <t>Sample 028</t>
  </si>
  <si>
    <t>Sample 029</t>
  </si>
  <si>
    <t>Sample 030</t>
  </si>
  <si>
    <t>Sample 031</t>
  </si>
  <si>
    <t>Sample 032</t>
  </si>
  <si>
    <t>Sample 033</t>
  </si>
  <si>
    <t>Sample 034</t>
  </si>
  <si>
    <t>Sample 035</t>
  </si>
  <si>
    <t>Sample 036</t>
  </si>
  <si>
    <t>Sample 037</t>
  </si>
  <si>
    <t>Sample 038</t>
  </si>
  <si>
    <t>Sample 039</t>
  </si>
  <si>
    <t>Sample 040</t>
  </si>
  <si>
    <t>Sample 041</t>
  </si>
  <si>
    <t>Sample 042</t>
  </si>
  <si>
    <t>Sample 043</t>
  </si>
  <si>
    <t>Sample 044</t>
  </si>
  <si>
    <t>Sample 045</t>
  </si>
  <si>
    <t>Sample 046</t>
  </si>
  <si>
    <t>Sample 047</t>
  </si>
  <si>
    <t>Sample 048</t>
  </si>
  <si>
    <t>Sample 049</t>
  </si>
  <si>
    <t>Sample 050</t>
  </si>
  <si>
    <t>Sample 051</t>
  </si>
  <si>
    <t>Sample 052</t>
  </si>
  <si>
    <t>Sample 053</t>
  </si>
  <si>
    <t>Sample 054</t>
  </si>
  <si>
    <t>Sample 055</t>
  </si>
  <si>
    <t>Sample 056</t>
  </si>
  <si>
    <t>Sample 057</t>
  </si>
  <si>
    <t>Sample 058</t>
  </si>
  <si>
    <t>Sample 059</t>
  </si>
  <si>
    <t>Sample 060</t>
  </si>
  <si>
    <t>Sample 061</t>
  </si>
  <si>
    <t>Sample 062</t>
  </si>
  <si>
    <t>Sample 063</t>
  </si>
  <si>
    <t>Sample 064</t>
  </si>
  <si>
    <t>Sample 065</t>
  </si>
  <si>
    <t>Sample 066</t>
  </si>
  <si>
    <t>Sample 067</t>
  </si>
  <si>
    <t>Sample 068</t>
  </si>
  <si>
    <t>Sample 069</t>
  </si>
  <si>
    <t>Sample 070</t>
  </si>
  <si>
    <t>Sample 071</t>
  </si>
  <si>
    <t>Sample 072</t>
  </si>
  <si>
    <t>Sample 073</t>
  </si>
  <si>
    <t>Sample 074</t>
  </si>
  <si>
    <t>Sample 075</t>
  </si>
  <si>
    <t>Sample 076</t>
  </si>
  <si>
    <t>Sample 077</t>
  </si>
  <si>
    <t>Sample 078</t>
  </si>
  <si>
    <t>Sample 079</t>
  </si>
  <si>
    <t>Sample 080</t>
  </si>
  <si>
    <t>Sample 081</t>
  </si>
  <si>
    <t>Sample 082</t>
  </si>
  <si>
    <t>Sample 083</t>
  </si>
  <si>
    <t>Sample 084</t>
  </si>
  <si>
    <t>Sample 085</t>
  </si>
  <si>
    <t>Sample 086</t>
  </si>
  <si>
    <t>Sample 087</t>
  </si>
  <si>
    <t>Sample 088</t>
  </si>
  <si>
    <t>Sample 089</t>
  </si>
  <si>
    <t>Sample 090</t>
  </si>
  <si>
    <t>Sample 091</t>
  </si>
  <si>
    <t>Sample 092</t>
  </si>
  <si>
    <t>Sample 093</t>
  </si>
  <si>
    <t>Sample 094</t>
  </si>
  <si>
    <t>Sample 095</t>
  </si>
  <si>
    <t>Sample 096</t>
  </si>
  <si>
    <t>Sample 097</t>
  </si>
  <si>
    <t>Sample 098</t>
  </si>
  <si>
    <t>Sample 099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</si>
  <si>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</si>
  <si>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</si>
  <si>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</si>
  <si>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</si>
  <si>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</si>
  <si>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</si>
  <si>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</si>
  <si>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</si>
  <si>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</si>
  <si>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</si>
  <si>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</si>
  <si>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</si>
  <si>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</si>
  <si>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</si>
  <si>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</si>
  <si>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</si>
  <si>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</si>
  <si>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</si>
  <si>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</si>
  <si>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</si>
  <si>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</si>
  <si>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</si>
  <si>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</si>
  <si>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</si>
  <si>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</si>
  <si>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</si>
  <si>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</si>
  <si>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</si>
  <si>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</si>
  <si>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</si>
  <si>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</si>
  <si>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Reference Ct Check</t>
  </si>
  <si>
    <t>Mutation Ct Check</t>
  </si>
  <si>
    <t>WGS Result</t>
  </si>
  <si>
    <t>Assay Result</t>
  </si>
  <si>
    <t>Lineage</t>
  </si>
  <si>
    <t>B.1.596</t>
  </si>
  <si>
    <t>B.1.2</t>
  </si>
  <si>
    <t>B.1.409</t>
  </si>
  <si>
    <t>B.1.617.2</t>
  </si>
  <si>
    <t>B.1.1.7</t>
  </si>
  <si>
    <t>B.1.1.222</t>
  </si>
  <si>
    <t>B.1.243</t>
  </si>
  <si>
    <t>B.1.234</t>
  </si>
  <si>
    <t>B.1</t>
  </si>
  <si>
    <t>B.1.429</t>
  </si>
  <si>
    <t>B.1.240</t>
  </si>
  <si>
    <t>P.1</t>
  </si>
  <si>
    <t>B.1.351</t>
  </si>
  <si>
    <t>B.1.526</t>
  </si>
  <si>
    <t>B.1.1.318</t>
  </si>
  <si>
    <t>AY.44</t>
  </si>
  <si>
    <t>AY.103</t>
  </si>
  <si>
    <t>AY.43</t>
  </si>
  <si>
    <t>AY.25</t>
  </si>
  <si>
    <t>AY.52</t>
  </si>
  <si>
    <t>AY.109</t>
  </si>
  <si>
    <t>AY.15</t>
  </si>
  <si>
    <t>AY.2</t>
  </si>
  <si>
    <t>AY.12</t>
  </si>
  <si>
    <t>AY.3</t>
  </si>
  <si>
    <t>Reference</t>
  </si>
  <si>
    <t>Mutation</t>
  </si>
  <si>
    <t>Alternate Allele</t>
  </si>
  <si>
    <t>False Positive</t>
  </si>
  <si>
    <t>False Negative</t>
  </si>
  <si>
    <t>Rejected</t>
  </si>
  <si>
    <t>Inconclusive</t>
  </si>
  <si>
    <t>Not Resulted</t>
  </si>
  <si>
    <t>Mutation Ct (Cy5)</t>
  </si>
  <si>
    <t>Reference Ct (Cy5)</t>
  </si>
  <si>
    <t>Mutation Ct (HEX)</t>
  </si>
  <si>
    <t>Reference Ct (SUN)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</si>
</sst>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;\-###0.00"/>
  </numFmts>
  <fonts count="4" x14ac:knownFonts="1"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  <font>
      <sz val="8.25"/>
      <name val="Microsoft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Font="1" applyAlignment="1"/>
    <xf numFmtId="0" fontId="0" fillId="0" borderId="0" xfId="0" applyBorder="1" applyAlignment="1">
      <alignment wrapText="1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1" fillId="0" borderId="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0" fillId="2" borderId="12" xfId="0" applyFill="1" applyBorder="1" applyAlignment="1">
      <alignment horizontal="center"/>
    </xf>
    <xf numFmtId="0" fontId="0" fillId="4" borderId="12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49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0" fillId="3" borderId="5" xfId="0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vertical="center"/>
    </xf>
    <xf numFmtId="49" fontId="1" fillId="0" borderId="10" xfId="0" applyNumberFormat="1" applyFont="1" applyFill="1" applyBorder="1" applyAlignment="1"/>
    <xf numFmtId="0" fontId="0" fillId="2" borderId="3" xfId="0" applyFill="1" applyBorder="1" applyAlignment="1">
      <alignment horizontal="center"/>
    </xf>
    <xf numFmtId="0" fontId="0" fillId="9" borderId="1" xfId="0" applyFill="1" applyBorder="1"/>
    <xf numFmtId="0" fontId="0" fillId="10" borderId="1" xfId="0" applyFill="1" applyBorder="1"/>
    <xf numFmtId="0" fontId="0" fillId="0" borderId="3" xfId="0" applyBorder="1"/>
    <xf numFmtId="0" fontId="0" fillId="0" borderId="3" xfId="0" applyFill="1" applyBorder="1"/>
    <xf numFmtId="164" fontId="3" fillId="0" borderId="1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</cellXfs>
  <cellStyles count="1">
    <cellStyle name="Normal" xfId="0" builtinId="0"/>
  </cellStyles>
  <dxfs count="32">
    <dxf>
      <fill>
        <patternFill>
          <bgColor rgb="FF9C5BC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751CB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751CB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54ECA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C5BCD"/>
      <color rgb="FF954ECA"/>
      <color rgb="FF9751CB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04B5F-20DF-49D8-9468-7FF32EDC417B}">
  <dimension ref="A1:U261"/>
  <sheetViews>
    <sheetView topLeftCell="E1" workbookViewId="0">
      <selection activeCell="U11" sqref="U11"/>
    </sheetView>
  </sheetViews>
  <sheetFormatPr defaultRowHeight="14.25" x14ac:dyDescent="0.45"/>
  <cols>
    <col min="1" max="1" width="9.1328125" style="1"/>
    <col min="3" max="3" width="5.73046875" bestFit="1" customWidth="1"/>
    <col min="4" max="4" width="11.86328125" bestFit="1" customWidth="1"/>
    <col min="6" max="6" width="17.73046875" bestFit="1" customWidth="1"/>
    <col min="7" max="7" width="16.86328125" bestFit="1" customWidth="1"/>
    <col min="8" max="8" width="18.3984375" bestFit="1" customWidth="1"/>
    <col min="9" max="9" width="17.3984375" bestFit="1" customWidth="1"/>
    <col min="11" max="11" width="14.1328125" bestFit="1" customWidth="1"/>
    <col min="12" max="12" width="13.1328125" bestFit="1" customWidth="1"/>
    <col min="13" max="13" width="16.265625" bestFit="1" customWidth="1"/>
    <col min="15" max="15" width="9" style="8" bestFit="1" customWidth="1"/>
    <col min="16" max="16" width="8.86328125" bestFit="1" customWidth="1"/>
    <col min="17" max="17" width="11.1328125" bestFit="1" customWidth="1"/>
    <col min="18" max="18" width="14.1328125" bestFit="1" customWidth="1"/>
    <col min="20" max="20" width="15.265625" bestFit="1" customWidth="1"/>
  </cols>
  <sheetData>
    <row r="1" spans="1:21" ht="14.65" thickBot="1" x14ac:dyDescent="0.5">
      <c r="A1" s="35" t="s">
        <v>0</v>
      </c>
      <c r="B1" s="15"/>
      <c r="C1" s="11" t="s">
        <v>1</v>
      </c>
      <c r="D1" s="12" t="s">
        <v>2</v>
      </c>
      <c r="E1" s="27"/>
      <c r="F1" s="11" t="s">
        <v>176</v>
      </c>
      <c r="G1" s="10" t="s">
        <v>177</v>
      </c>
      <c r="H1" s="10" t="s">
        <v>137</v>
      </c>
      <c r="I1" s="12" t="s">
        <v>138</v>
      </c>
      <c r="J1" s="15"/>
      <c r="K1" s="11" t="s">
        <v>3</v>
      </c>
      <c r="L1" s="10" t="s">
        <v>4</v>
      </c>
      <c r="M1" s="12" t="s">
        <v>6</v>
      </c>
      <c r="N1" s="15" t="s">
        <v>5</v>
      </c>
      <c r="O1" s="36" t="s">
        <v>0</v>
      </c>
      <c r="P1" s="23" t="s">
        <v>141</v>
      </c>
      <c r="Q1" s="23" t="s">
        <v>139</v>
      </c>
      <c r="R1" s="12" t="s">
        <v>140</v>
      </c>
    </row>
    <row r="2" spans="1:21" ht="14.65" thickBot="1" x14ac:dyDescent="0.5">
      <c r="A2" s="24" t="s">
        <v>7</v>
      </c>
      <c r="B2" s="6"/>
      <c r="C2" s="13">
        <v>22.761662485092899</v>
      </c>
      <c r="D2" s="2" t="str">
        <f>IF(C2&gt;33,"Sample Fail",IF(C2&gt;0,"Sample Pass","Sample Fail"))</f>
        <v>Sample Pass</v>
      </c>
      <c r="E2" s="6"/>
      <c r="F2" s="13">
        <v>24.963254136702599</v>
      </c>
      <c r="G2" s="13"/>
      <c r="H2" s="2" t="str">
        <f>IF(F2&gt;32.68,"Assay Fail",IF(F2&gt;0,"Assay Pass",IF(AND(F2=0,G2=0),"Assay Fail",IF(AND(F2=0,I2="Assay Fail"),"Assay Fail","N/A"))))</f>
        <v>Assay Pass</v>
      </c>
      <c r="I2" s="2" t="str">
        <f>IF(G2&gt;30.04,"Assay Fail",IF(G2&gt;0,"Assay Pass",IF(AND(F2=0,G2=0),"Assay Fail",IF(AND(G2=0,H2="Assay Fail"),"Assay Fail","N/A"))))</f>
        <v>N/A</v>
      </c>
      <c r="J2" s="6"/>
      <c r="K2" s="13">
        <v>1341.6017563498799</v>
      </c>
      <c r="L2" s="13">
        <v>124.39339875629599</v>
      </c>
      <c r="M2" s="2" t="str">
        <f>IF(D2="Sample Fail","Undetermined",IF(AND(D2="Sample Pass",H2="Assay Pass",K2&gt;L2),"Reference",IF(AND(D2="Sample Pass",I2="Assay Pass",L2&gt;K2),"Mutation","Undetermined")))</f>
        <v>Reference</v>
      </c>
      <c r="N2" s="6"/>
      <c r="O2" s="21" t="s">
        <v>7</v>
      </c>
      <c r="P2" s="2" t="s">
        <v>142</v>
      </c>
      <c r="Q2" s="22" t="str">
        <f>IF(P2="B.1.1.7","Mutation","Reference")</f>
        <v>Reference</v>
      </c>
      <c r="R2" s="3" t="str">
        <f>IF(D2="Sample Fail","Rejected",IF(AND(D2="Sample Pass",H2="Assay Fail",M2="Undetermined"),"Inconclusive",IF(AND(D2="Sample Pass",I2="Assay Fail",M2="Undetermined"),"Inconclusive",IF(AND(D2="Sample Pass",M2="Mutation",Q2="Reference"),"False Positive",IF(AND(D2="Sample Pass",M2="Reference",Q2="Mutation"),"False Negative",IF(AND(D2="Sample Pass",M2="Mutation",Q2="Mutation"),"Mutation",IF(AND(D2="Sample Pass",M2="Reference",Q2="Reference"),"Reference","Not Resulted")))))))</f>
        <v>Reference</v>
      </c>
    </row>
    <row r="3" spans="1:21" x14ac:dyDescent="0.45">
      <c r="A3" s="24" t="s">
        <v>7</v>
      </c>
      <c r="B3" s="6"/>
      <c r="C3" s="13">
        <v>23.0403451401321</v>
      </c>
      <c r="D3" s="2" t="str">
        <f t="shared" ref="D3:D66" si="0">IF(C3&gt;33,"Sample Fail",IF(C3&gt;0,"Sample Pass","Sample Fail"))</f>
        <v>Sample Pass</v>
      </c>
      <c r="E3" s="6"/>
      <c r="F3" s="13">
        <v>25.2403738935391</v>
      </c>
      <c r="G3" s="13"/>
      <c r="H3" s="2" t="str">
        <f t="shared" ref="H3:H66" si="1">IF(F3&gt;32.68,"Assay Fail",IF(F3&gt;0,"Assay Pass",IF(AND(F3=0,G3=0),"Assay Fail",IF(AND(F3=0,I3="Assay Fail"),"Assay Fail","N/A"))))</f>
        <v>Assay Pass</v>
      </c>
      <c r="I3" s="2" t="str">
        <f t="shared" ref="I3:I66" si="2">IF(G3&gt;30.04,"Assay Fail",IF(G3&gt;0,"Assay Pass",IF(AND(F3=0,G3=0),"Assay Fail",IF(AND(G3=0,H3="Assay Fail"),"Assay Fail","N/A"))))</f>
        <v>N/A</v>
      </c>
      <c r="J3" s="6"/>
      <c r="K3" s="13">
        <v>1253.3709630349399</v>
      </c>
      <c r="L3" s="13">
        <v>57.039147944828997</v>
      </c>
      <c r="M3" s="2" t="str">
        <f t="shared" ref="M3:M66" si="3">IF(D3="Sample Fail","Undetermined",IF(AND(D3="Sample Pass",H3="Assay Pass",K3&gt;L3),"Reference",IF(AND(D3="Sample Pass",I3="Assay Pass",L3&gt;K3),"Mutation","Undetermined")))</f>
        <v>Reference</v>
      </c>
      <c r="N3" s="6"/>
      <c r="O3" s="21" t="s">
        <v>7</v>
      </c>
      <c r="P3" s="2" t="s">
        <v>142</v>
      </c>
      <c r="Q3" s="22" t="str">
        <f t="shared" ref="Q3:Q66" si="4">IF(P3="B.1.1.7","Mutation","Reference")</f>
        <v>Reference</v>
      </c>
      <c r="R3" s="3" t="str">
        <f t="shared" ref="R3:R66" si="5">IF(D3="Sample Fail","Rejected",IF(AND(D3="Sample Pass",H3="Assay Fail",M3="Undetermined"),"Inconclusive",IF(AND(D3="Sample Pass",I3="Assay Fail",M3="Undetermined"),"Inconclusive",IF(AND(D3="Sample Pass",M3="Mutation",Q3="Reference"),"False Positive",IF(AND(D3="Sample Pass",M3="Reference",Q3="Mutation"),"False Negative",IF(AND(D3="Sample Pass",M3="Mutation",Q3="Mutation"),"Mutation",IF(AND(D3="Sample Pass",M3="Reference",Q3="Reference"),"Reference","Not Resulted")))))))</f>
        <v>Reference</v>
      </c>
      <c r="T3" s="16" t="s">
        <v>167</v>
      </c>
      <c r="U3" s="16">
        <f>COUNTIF(R2:R261,"Reference")</f>
        <v>179</v>
      </c>
    </row>
    <row r="4" spans="1:21" x14ac:dyDescent="0.45">
      <c r="A4" s="24" t="s">
        <v>8</v>
      </c>
      <c r="B4" s="6"/>
      <c r="C4" s="13">
        <v>22.6311152773293</v>
      </c>
      <c r="D4" s="2" t="str">
        <f t="shared" si="0"/>
        <v>Sample Pass</v>
      </c>
      <c r="E4" s="6"/>
      <c r="F4" s="13">
        <v>24.292692772485999</v>
      </c>
      <c r="G4" s="13"/>
      <c r="H4" s="2" t="str">
        <f t="shared" si="1"/>
        <v>Assay Pass</v>
      </c>
      <c r="I4" s="2" t="str">
        <f t="shared" si="2"/>
        <v>N/A</v>
      </c>
      <c r="J4" s="6"/>
      <c r="K4" s="13">
        <v>1343.45050408316</v>
      </c>
      <c r="L4" s="13">
        <v>66.335943140753898</v>
      </c>
      <c r="M4" s="2" t="str">
        <f t="shared" si="3"/>
        <v>Reference</v>
      </c>
      <c r="N4" s="6"/>
      <c r="O4" s="21" t="s">
        <v>8</v>
      </c>
      <c r="P4" s="2" t="s">
        <v>143</v>
      </c>
      <c r="Q4" s="22" t="str">
        <f t="shared" si="4"/>
        <v>Reference</v>
      </c>
      <c r="R4" s="3" t="str">
        <f t="shared" si="5"/>
        <v>Reference</v>
      </c>
      <c r="T4" s="17" t="s">
        <v>168</v>
      </c>
      <c r="U4" s="17">
        <f>COUNTIF(R2:R262,"Mutation")</f>
        <v>55</v>
      </c>
    </row>
    <row r="5" spans="1:21" x14ac:dyDescent="0.45">
      <c r="A5" s="24" t="s">
        <v>8</v>
      </c>
      <c r="B5" s="6"/>
      <c r="C5" s="13">
        <v>23.151842481529599</v>
      </c>
      <c r="D5" s="2" t="str">
        <f t="shared" si="0"/>
        <v>Sample Pass</v>
      </c>
      <c r="E5" s="6"/>
      <c r="F5" s="13">
        <v>24.760839093247501</v>
      </c>
      <c r="G5" s="13"/>
      <c r="H5" s="2" t="str">
        <f t="shared" si="1"/>
        <v>Assay Pass</v>
      </c>
      <c r="I5" s="2" t="str">
        <f t="shared" si="2"/>
        <v>N/A</v>
      </c>
      <c r="J5" s="6"/>
      <c r="K5" s="13">
        <v>1181.4802970486401</v>
      </c>
      <c r="L5" s="13">
        <v>60.9725151773264</v>
      </c>
      <c r="M5" s="2" t="str">
        <f t="shared" si="3"/>
        <v>Reference</v>
      </c>
      <c r="N5" s="6"/>
      <c r="O5" s="21" t="s">
        <v>8</v>
      </c>
      <c r="P5" s="2" t="s">
        <v>143</v>
      </c>
      <c r="Q5" s="22" t="str">
        <f t="shared" si="4"/>
        <v>Reference</v>
      </c>
      <c r="R5" s="3" t="str">
        <f t="shared" si="5"/>
        <v>Reference</v>
      </c>
      <c r="T5" s="18" t="s">
        <v>169</v>
      </c>
      <c r="U5" s="18">
        <f>COUNTIF(R2:R263,"Alternate Allele")</f>
        <v>0</v>
      </c>
    </row>
    <row r="6" spans="1:21" x14ac:dyDescent="0.45">
      <c r="A6" s="24" t="s">
        <v>9</v>
      </c>
      <c r="B6" s="6"/>
      <c r="C6" s="13">
        <v>25.217980699036801</v>
      </c>
      <c r="D6" s="2" t="str">
        <f t="shared" si="0"/>
        <v>Sample Pass</v>
      </c>
      <c r="E6" s="6"/>
      <c r="F6" s="13">
        <v>26.648487259994699</v>
      </c>
      <c r="G6" s="13"/>
      <c r="H6" s="2" t="str">
        <f t="shared" si="1"/>
        <v>Assay Pass</v>
      </c>
      <c r="I6" s="2" t="str">
        <f t="shared" si="2"/>
        <v>N/A</v>
      </c>
      <c r="J6" s="6"/>
      <c r="K6" s="13">
        <v>1174.37198970586</v>
      </c>
      <c r="L6" s="13">
        <v>81.766802881010307</v>
      </c>
      <c r="M6" s="2" t="str">
        <f t="shared" si="3"/>
        <v>Reference</v>
      </c>
      <c r="N6" s="6"/>
      <c r="O6" s="21" t="s">
        <v>9</v>
      </c>
      <c r="P6" s="2" t="s">
        <v>144</v>
      </c>
      <c r="Q6" s="22" t="str">
        <f t="shared" si="4"/>
        <v>Reference</v>
      </c>
      <c r="R6" s="3" t="str">
        <f t="shared" si="5"/>
        <v>Reference</v>
      </c>
      <c r="T6" s="19" t="s">
        <v>170</v>
      </c>
      <c r="U6" s="19">
        <f>COUNTIF(R2:R264,"False Positive")</f>
        <v>0</v>
      </c>
    </row>
    <row r="7" spans="1:21" x14ac:dyDescent="0.45">
      <c r="A7" s="24" t="s">
        <v>9</v>
      </c>
      <c r="B7" s="6"/>
      <c r="C7" s="13">
        <v>25.145706396043199</v>
      </c>
      <c r="D7" s="2" t="str">
        <f t="shared" si="0"/>
        <v>Sample Pass</v>
      </c>
      <c r="E7" s="6"/>
      <c r="F7" s="13">
        <v>26.511591322859299</v>
      </c>
      <c r="G7" s="13"/>
      <c r="H7" s="2" t="str">
        <f t="shared" si="1"/>
        <v>Assay Pass</v>
      </c>
      <c r="I7" s="2" t="str">
        <f t="shared" si="2"/>
        <v>N/A</v>
      </c>
      <c r="J7" s="6"/>
      <c r="K7" s="13">
        <v>1170.22033244148</v>
      </c>
      <c r="L7" s="13">
        <v>69.169753655806304</v>
      </c>
      <c r="M7" s="2" t="str">
        <f t="shared" si="3"/>
        <v>Reference</v>
      </c>
      <c r="N7" s="6"/>
      <c r="O7" s="21" t="s">
        <v>9</v>
      </c>
      <c r="P7" s="2" t="s">
        <v>144</v>
      </c>
      <c r="Q7" s="22" t="str">
        <f t="shared" si="4"/>
        <v>Reference</v>
      </c>
      <c r="R7" s="3" t="str">
        <f t="shared" si="5"/>
        <v>Reference</v>
      </c>
      <c r="T7" s="20" t="s">
        <v>171</v>
      </c>
      <c r="U7" s="20">
        <f>COUNTIF(R2:R265,"False Negative")</f>
        <v>3</v>
      </c>
    </row>
    <row r="8" spans="1:21" x14ac:dyDescent="0.45">
      <c r="A8" s="24" t="s">
        <v>10</v>
      </c>
      <c r="B8" s="6"/>
      <c r="C8" s="13"/>
      <c r="D8" s="2" t="str">
        <f>IF(C8&gt;33,"Sample Fail",IF(C8&gt;0,"Sample Pass","Sample Fail"))</f>
        <v>Sample Fail</v>
      </c>
      <c r="E8" s="6"/>
      <c r="F8" s="13"/>
      <c r="G8" s="13"/>
      <c r="H8" s="2" t="str">
        <f t="shared" si="1"/>
        <v>Assay Fail</v>
      </c>
      <c r="I8" s="2" t="str">
        <f t="shared" si="2"/>
        <v>Assay Fail</v>
      </c>
      <c r="J8" s="6"/>
      <c r="K8" s="13">
        <v>1.5111461091246401</v>
      </c>
      <c r="L8" s="13">
        <v>-1.0389131124711599</v>
      </c>
      <c r="M8" s="2" t="str">
        <f t="shared" si="3"/>
        <v>Undetermined</v>
      </c>
      <c r="N8" s="6"/>
      <c r="O8" s="21" t="s">
        <v>10</v>
      </c>
      <c r="P8" s="2" t="s">
        <v>143</v>
      </c>
      <c r="Q8" s="22" t="str">
        <f t="shared" si="4"/>
        <v>Reference</v>
      </c>
      <c r="R8" s="3" t="str">
        <f t="shared" si="5"/>
        <v>Rejected</v>
      </c>
      <c r="T8" s="28" t="s">
        <v>172</v>
      </c>
      <c r="U8" s="28">
        <f>COUNTIF(R2:R266,"Rejected")</f>
        <v>10</v>
      </c>
    </row>
    <row r="9" spans="1:21" ht="14.65" thickBot="1" x14ac:dyDescent="0.5">
      <c r="A9" s="24" t="s">
        <v>10</v>
      </c>
      <c r="B9" s="6"/>
      <c r="C9" s="13">
        <v>25.8006453762642</v>
      </c>
      <c r="D9" s="2" t="str">
        <f t="shared" si="0"/>
        <v>Sample Pass</v>
      </c>
      <c r="E9" s="6"/>
      <c r="F9" s="13">
        <v>27.207699798178101</v>
      </c>
      <c r="G9" s="13"/>
      <c r="H9" s="2" t="str">
        <f t="shared" si="1"/>
        <v>Assay Pass</v>
      </c>
      <c r="I9" s="2" t="str">
        <f t="shared" si="2"/>
        <v>N/A</v>
      </c>
      <c r="J9" s="6"/>
      <c r="K9" s="13">
        <v>881.50477035529696</v>
      </c>
      <c r="L9" s="13">
        <v>57.6224121102955</v>
      </c>
      <c r="M9" s="2" t="str">
        <f t="shared" si="3"/>
        <v>Reference</v>
      </c>
      <c r="N9" s="6"/>
      <c r="O9" s="21" t="s">
        <v>10</v>
      </c>
      <c r="P9" s="2" t="s">
        <v>143</v>
      </c>
      <c r="Q9" s="22" t="str">
        <f t="shared" si="4"/>
        <v>Reference</v>
      </c>
      <c r="R9" s="3" t="str">
        <f t="shared" si="5"/>
        <v>Reference</v>
      </c>
      <c r="T9" s="29" t="s">
        <v>173</v>
      </c>
      <c r="U9" s="29">
        <f>COUNTIF(R2:R267,"Inconclusive")</f>
        <v>13</v>
      </c>
    </row>
    <row r="10" spans="1:21" ht="14.65" thickBot="1" x14ac:dyDescent="0.5">
      <c r="A10" s="24" t="s">
        <v>11</v>
      </c>
      <c r="B10" s="6"/>
      <c r="C10" s="13">
        <v>19.076464784271899</v>
      </c>
      <c r="D10" s="2" t="str">
        <f t="shared" si="0"/>
        <v>Sample Pass</v>
      </c>
      <c r="E10" s="6"/>
      <c r="F10" s="13">
        <v>20.3689752974539</v>
      </c>
      <c r="G10" s="13"/>
      <c r="H10" s="2" t="str">
        <f t="shared" si="1"/>
        <v>Assay Pass</v>
      </c>
      <c r="I10" s="2" t="str">
        <f t="shared" si="2"/>
        <v>N/A</v>
      </c>
      <c r="J10" s="6"/>
      <c r="K10" s="13">
        <v>2063.2939982775001</v>
      </c>
      <c r="L10" s="13">
        <v>175.76705819460599</v>
      </c>
      <c r="M10" s="2" t="str">
        <f t="shared" si="3"/>
        <v>Reference</v>
      </c>
      <c r="N10" s="6"/>
      <c r="O10" s="21" t="s">
        <v>11</v>
      </c>
      <c r="P10" s="2" t="s">
        <v>145</v>
      </c>
      <c r="Q10" s="22" t="str">
        <f t="shared" si="4"/>
        <v>Reference</v>
      </c>
      <c r="R10" s="3" t="str">
        <f t="shared" si="5"/>
        <v>Reference</v>
      </c>
      <c r="T10" s="30" t="s">
        <v>174</v>
      </c>
      <c r="U10" s="31">
        <f>COUNTIF(R2:R268,"Not Resulted")</f>
        <v>0</v>
      </c>
    </row>
    <row r="11" spans="1:21" x14ac:dyDescent="0.45">
      <c r="A11" s="24" t="s">
        <v>11</v>
      </c>
      <c r="B11" s="6"/>
      <c r="C11" s="13">
        <v>19.040304252133499</v>
      </c>
      <c r="D11" s="2" t="str">
        <f t="shared" si="0"/>
        <v>Sample Pass</v>
      </c>
      <c r="E11" s="6"/>
      <c r="F11" s="13">
        <v>20.343195893881798</v>
      </c>
      <c r="G11" s="13"/>
      <c r="H11" s="2" t="str">
        <f t="shared" si="1"/>
        <v>Assay Pass</v>
      </c>
      <c r="I11" s="2" t="str">
        <f t="shared" si="2"/>
        <v>N/A</v>
      </c>
      <c r="J11" s="6"/>
      <c r="K11" s="13">
        <v>1932.88422043426</v>
      </c>
      <c r="L11" s="13">
        <v>170.78167665726201</v>
      </c>
      <c r="M11" s="2" t="str">
        <f t="shared" si="3"/>
        <v>Reference</v>
      </c>
      <c r="N11" s="6"/>
      <c r="O11" s="21" t="s">
        <v>11</v>
      </c>
      <c r="P11" s="2" t="s">
        <v>145</v>
      </c>
      <c r="Q11" s="22" t="str">
        <f t="shared" si="4"/>
        <v>Reference</v>
      </c>
      <c r="R11" s="3" t="str">
        <f t="shared" si="5"/>
        <v>Reference</v>
      </c>
    </row>
    <row r="12" spans="1:21" x14ac:dyDescent="0.45">
      <c r="A12" s="24" t="s">
        <v>12</v>
      </c>
      <c r="B12" s="6"/>
      <c r="C12" s="13">
        <v>18.165658659241998</v>
      </c>
      <c r="D12" s="2" t="str">
        <f t="shared" si="0"/>
        <v>Sample Pass</v>
      </c>
      <c r="E12" s="6"/>
      <c r="F12" s="13"/>
      <c r="G12" s="13">
        <v>18.745436952396499</v>
      </c>
      <c r="H12" s="2" t="str">
        <f t="shared" si="1"/>
        <v>N/A</v>
      </c>
      <c r="I12" s="2" t="str">
        <f t="shared" si="2"/>
        <v>Assay Pass</v>
      </c>
      <c r="J12" s="6"/>
      <c r="K12" s="13">
        <v>5.8560666666512597</v>
      </c>
      <c r="L12" s="13">
        <v>3636.24730481405</v>
      </c>
      <c r="M12" s="2" t="str">
        <f t="shared" si="3"/>
        <v>Mutation</v>
      </c>
      <c r="N12" s="6"/>
      <c r="O12" s="21" t="s">
        <v>12</v>
      </c>
      <c r="P12" s="9" t="s">
        <v>146</v>
      </c>
      <c r="Q12" s="22" t="str">
        <f t="shared" si="4"/>
        <v>Mutation</v>
      </c>
      <c r="R12" s="3" t="str">
        <f t="shared" si="5"/>
        <v>Mutation</v>
      </c>
    </row>
    <row r="13" spans="1:21" x14ac:dyDescent="0.45">
      <c r="A13" s="24" t="s">
        <v>12</v>
      </c>
      <c r="B13" s="6"/>
      <c r="C13" s="13">
        <v>17.507444746415199</v>
      </c>
      <c r="D13" s="2" t="str">
        <f t="shared" si="0"/>
        <v>Sample Pass</v>
      </c>
      <c r="E13" s="6"/>
      <c r="F13" s="13"/>
      <c r="G13" s="13">
        <v>18.104185342784302</v>
      </c>
      <c r="H13" s="2" t="str">
        <f t="shared" si="1"/>
        <v>N/A</v>
      </c>
      <c r="I13" s="2" t="str">
        <f t="shared" si="2"/>
        <v>Assay Pass</v>
      </c>
      <c r="J13" s="6"/>
      <c r="K13" s="13">
        <v>3.5148344052408902</v>
      </c>
      <c r="L13" s="13">
        <v>3603.9327045253899</v>
      </c>
      <c r="M13" s="2" t="str">
        <f t="shared" si="3"/>
        <v>Mutation</v>
      </c>
      <c r="N13" s="6"/>
      <c r="O13" s="21" t="s">
        <v>12</v>
      </c>
      <c r="P13" s="9" t="s">
        <v>146</v>
      </c>
      <c r="Q13" s="22" t="str">
        <f t="shared" si="4"/>
        <v>Mutation</v>
      </c>
      <c r="R13" s="3" t="str">
        <f t="shared" si="5"/>
        <v>Mutation</v>
      </c>
    </row>
    <row r="14" spans="1:21" x14ac:dyDescent="0.45">
      <c r="A14" s="24" t="s">
        <v>13</v>
      </c>
      <c r="B14" s="6"/>
      <c r="C14" s="13">
        <v>21.294388143140502</v>
      </c>
      <c r="D14" s="2" t="str">
        <f t="shared" si="0"/>
        <v>Sample Pass</v>
      </c>
      <c r="E14" s="6"/>
      <c r="F14" s="13"/>
      <c r="G14" s="13">
        <v>21.8067534437094</v>
      </c>
      <c r="H14" s="2" t="str">
        <f t="shared" si="1"/>
        <v>N/A</v>
      </c>
      <c r="I14" s="2" t="str">
        <f t="shared" si="2"/>
        <v>Assay Pass</v>
      </c>
      <c r="J14" s="6"/>
      <c r="K14" s="13">
        <v>1.34752756288617</v>
      </c>
      <c r="L14" s="13">
        <v>3266.0088649890399</v>
      </c>
      <c r="M14" s="2" t="str">
        <f t="shared" si="3"/>
        <v>Mutation</v>
      </c>
      <c r="N14" s="6"/>
      <c r="O14" s="21" t="s">
        <v>13</v>
      </c>
      <c r="P14" s="9" t="s">
        <v>146</v>
      </c>
      <c r="Q14" s="22" t="str">
        <f t="shared" si="4"/>
        <v>Mutation</v>
      </c>
      <c r="R14" s="3" t="str">
        <f t="shared" si="5"/>
        <v>Mutation</v>
      </c>
    </row>
    <row r="15" spans="1:21" x14ac:dyDescent="0.45">
      <c r="A15" s="24" t="s">
        <v>13</v>
      </c>
      <c r="B15" s="6"/>
      <c r="C15" s="13">
        <v>22.444155572596902</v>
      </c>
      <c r="D15" s="2" t="str">
        <f t="shared" si="0"/>
        <v>Sample Pass</v>
      </c>
      <c r="E15" s="6"/>
      <c r="F15" s="13"/>
      <c r="G15" s="13">
        <v>23.0646019300512</v>
      </c>
      <c r="H15" s="2" t="str">
        <f t="shared" si="1"/>
        <v>N/A</v>
      </c>
      <c r="I15" s="2" t="str">
        <f t="shared" si="2"/>
        <v>Assay Pass</v>
      </c>
      <c r="J15" s="6"/>
      <c r="K15" s="13">
        <v>-3.3399776626047202</v>
      </c>
      <c r="L15" s="13">
        <v>3171.0126048867301</v>
      </c>
      <c r="M15" s="2" t="str">
        <f t="shared" si="3"/>
        <v>Mutation</v>
      </c>
      <c r="N15" s="6"/>
      <c r="O15" s="21" t="s">
        <v>13</v>
      </c>
      <c r="P15" s="9" t="s">
        <v>146</v>
      </c>
      <c r="Q15" s="22" t="str">
        <f t="shared" si="4"/>
        <v>Mutation</v>
      </c>
      <c r="R15" s="3" t="str">
        <f t="shared" si="5"/>
        <v>Mutation</v>
      </c>
    </row>
    <row r="16" spans="1:21" x14ac:dyDescent="0.45">
      <c r="A16" s="24" t="s">
        <v>14</v>
      </c>
      <c r="B16" s="6"/>
      <c r="C16" s="13">
        <v>21.442481808028798</v>
      </c>
      <c r="D16" s="2" t="str">
        <f t="shared" si="0"/>
        <v>Sample Pass</v>
      </c>
      <c r="E16" s="6"/>
      <c r="F16" s="13">
        <v>22.8461200497688</v>
      </c>
      <c r="G16" s="13"/>
      <c r="H16" s="2" t="str">
        <f t="shared" si="1"/>
        <v>Assay Pass</v>
      </c>
      <c r="I16" s="2" t="str">
        <f t="shared" si="2"/>
        <v>N/A</v>
      </c>
      <c r="J16" s="6"/>
      <c r="K16" s="13">
        <v>1854.358382312</v>
      </c>
      <c r="L16" s="13">
        <v>182.939950064832</v>
      </c>
      <c r="M16" s="2" t="str">
        <f t="shared" si="3"/>
        <v>Reference</v>
      </c>
      <c r="N16" s="6"/>
      <c r="O16" s="21" t="s">
        <v>14</v>
      </c>
      <c r="P16" s="2" t="s">
        <v>142</v>
      </c>
      <c r="Q16" s="22" t="str">
        <f t="shared" si="4"/>
        <v>Reference</v>
      </c>
      <c r="R16" s="3" t="str">
        <f t="shared" si="5"/>
        <v>Reference</v>
      </c>
    </row>
    <row r="17" spans="1:18" x14ac:dyDescent="0.45">
      <c r="A17" s="24" t="s">
        <v>14</v>
      </c>
      <c r="B17" s="6"/>
      <c r="C17" s="13">
        <v>21.490798947176401</v>
      </c>
      <c r="D17" s="2" t="str">
        <f t="shared" si="0"/>
        <v>Sample Pass</v>
      </c>
      <c r="E17" s="6"/>
      <c r="F17" s="13">
        <v>23.0156910447161</v>
      </c>
      <c r="G17" s="13"/>
      <c r="H17" s="2" t="str">
        <f t="shared" si="1"/>
        <v>Assay Pass</v>
      </c>
      <c r="I17" s="2" t="str">
        <f t="shared" si="2"/>
        <v>N/A</v>
      </c>
      <c r="J17" s="6"/>
      <c r="K17" s="13">
        <v>1844.4565210543301</v>
      </c>
      <c r="L17" s="13">
        <v>169.301274040403</v>
      </c>
      <c r="M17" s="2" t="str">
        <f t="shared" si="3"/>
        <v>Reference</v>
      </c>
      <c r="N17" s="6"/>
      <c r="O17" s="21" t="s">
        <v>14</v>
      </c>
      <c r="P17" s="2" t="s">
        <v>142</v>
      </c>
      <c r="Q17" s="22" t="str">
        <f t="shared" si="4"/>
        <v>Reference</v>
      </c>
      <c r="R17" s="3" t="str">
        <f t="shared" si="5"/>
        <v>Reference</v>
      </c>
    </row>
    <row r="18" spans="1:18" x14ac:dyDescent="0.45">
      <c r="A18" s="24" t="s">
        <v>15</v>
      </c>
      <c r="B18" s="6"/>
      <c r="C18" s="13">
        <v>21.9009768945592</v>
      </c>
      <c r="D18" s="2" t="str">
        <f t="shared" si="0"/>
        <v>Sample Pass</v>
      </c>
      <c r="E18" s="6"/>
      <c r="F18" s="13">
        <v>25.5099954795066</v>
      </c>
      <c r="G18" s="13"/>
      <c r="H18" s="2" t="str">
        <f t="shared" si="1"/>
        <v>Assay Pass</v>
      </c>
      <c r="I18" s="2" t="str">
        <f t="shared" si="2"/>
        <v>N/A</v>
      </c>
      <c r="J18" s="6"/>
      <c r="K18" s="13">
        <v>760.04423191410501</v>
      </c>
      <c r="L18" s="13">
        <v>77.329784520350998</v>
      </c>
      <c r="M18" s="2" t="str">
        <f t="shared" si="3"/>
        <v>Reference</v>
      </c>
      <c r="N18" s="6"/>
      <c r="O18" s="21" t="s">
        <v>15</v>
      </c>
      <c r="P18" s="2" t="s">
        <v>147</v>
      </c>
      <c r="Q18" s="22" t="str">
        <f t="shared" si="4"/>
        <v>Reference</v>
      </c>
      <c r="R18" s="3" t="str">
        <f t="shared" si="5"/>
        <v>Reference</v>
      </c>
    </row>
    <row r="19" spans="1:18" x14ac:dyDescent="0.45">
      <c r="A19" s="24" t="s">
        <v>15</v>
      </c>
      <c r="B19" s="6"/>
      <c r="C19" s="13">
        <v>21.1620228951112</v>
      </c>
      <c r="D19" s="2" t="str">
        <f t="shared" si="0"/>
        <v>Sample Pass</v>
      </c>
      <c r="E19" s="6"/>
      <c r="F19" s="13">
        <v>25.1276217092073</v>
      </c>
      <c r="G19" s="13"/>
      <c r="H19" s="2" t="str">
        <f t="shared" si="1"/>
        <v>Assay Pass</v>
      </c>
      <c r="I19" s="2" t="str">
        <f t="shared" si="2"/>
        <v>N/A</v>
      </c>
      <c r="J19" s="6"/>
      <c r="K19" s="13">
        <v>716.15736323893395</v>
      </c>
      <c r="L19" s="13">
        <v>52.223247759703597</v>
      </c>
      <c r="M19" s="2" t="str">
        <f t="shared" si="3"/>
        <v>Reference</v>
      </c>
      <c r="N19" s="6"/>
      <c r="O19" s="21" t="s">
        <v>15</v>
      </c>
      <c r="P19" s="2" t="s">
        <v>147</v>
      </c>
      <c r="Q19" s="22" t="str">
        <f t="shared" si="4"/>
        <v>Reference</v>
      </c>
      <c r="R19" s="3" t="str">
        <f t="shared" si="5"/>
        <v>Reference</v>
      </c>
    </row>
    <row r="20" spans="1:18" x14ac:dyDescent="0.45">
      <c r="A20" s="24" t="s">
        <v>16</v>
      </c>
      <c r="B20" s="6"/>
      <c r="C20" s="13">
        <v>29.015960516035001</v>
      </c>
      <c r="D20" s="2" t="str">
        <f t="shared" si="0"/>
        <v>Sample Pass</v>
      </c>
      <c r="E20" s="6"/>
      <c r="F20" s="13">
        <v>30.5934165145881</v>
      </c>
      <c r="G20" s="13"/>
      <c r="H20" s="2" t="str">
        <f t="shared" si="1"/>
        <v>Assay Pass</v>
      </c>
      <c r="I20" s="2" t="str">
        <f>IF(G20&gt;30.04,"Assay Fail",IF(G20&gt;0,"Assay Pass",IF(AND(F20=0,G20=0),"Assay Fail",IF(AND(G20=0,H20="Assay Fail"),"Assay Fail","N/A"))))</f>
        <v>N/A</v>
      </c>
      <c r="J20" s="6"/>
      <c r="K20" s="13">
        <v>291.13971570133998</v>
      </c>
      <c r="L20" s="13">
        <v>1.28452712004992</v>
      </c>
      <c r="M20" s="2" t="str">
        <f t="shared" si="3"/>
        <v>Reference</v>
      </c>
      <c r="N20" s="6"/>
      <c r="O20" s="21" t="s">
        <v>16</v>
      </c>
      <c r="P20" s="2" t="s">
        <v>146</v>
      </c>
      <c r="Q20" s="22" t="str">
        <f t="shared" si="4"/>
        <v>Mutation</v>
      </c>
      <c r="R20" s="3" t="str">
        <f t="shared" si="5"/>
        <v>False Negative</v>
      </c>
    </row>
    <row r="21" spans="1:18" x14ac:dyDescent="0.45">
      <c r="A21" s="24" t="s">
        <v>16</v>
      </c>
      <c r="B21" s="6"/>
      <c r="C21" s="13">
        <v>28.944263998146699</v>
      </c>
      <c r="D21" s="2" t="str">
        <f t="shared" si="0"/>
        <v>Sample Pass</v>
      </c>
      <c r="E21" s="6"/>
      <c r="F21" s="13">
        <v>32.377943508405401</v>
      </c>
      <c r="G21" s="13"/>
      <c r="H21" s="2" t="str">
        <f t="shared" si="1"/>
        <v>Assay Pass</v>
      </c>
      <c r="I21" s="2" t="str">
        <f t="shared" si="2"/>
        <v>N/A</v>
      </c>
      <c r="J21" s="6"/>
      <c r="K21" s="13">
        <v>229.107512310109</v>
      </c>
      <c r="L21" s="13">
        <v>-0.11464826701330801</v>
      </c>
      <c r="M21" s="2" t="str">
        <f t="shared" si="3"/>
        <v>Reference</v>
      </c>
      <c r="N21" s="6"/>
      <c r="O21" s="21" t="s">
        <v>16</v>
      </c>
      <c r="P21" s="2" t="s">
        <v>146</v>
      </c>
      <c r="Q21" s="22" t="str">
        <f t="shared" si="4"/>
        <v>Mutation</v>
      </c>
      <c r="R21" s="3" t="str">
        <f t="shared" si="5"/>
        <v>False Negative</v>
      </c>
    </row>
    <row r="22" spans="1:18" x14ac:dyDescent="0.45">
      <c r="A22" s="24" t="s">
        <v>17</v>
      </c>
      <c r="B22" s="6"/>
      <c r="C22" s="13">
        <v>24.4029902337161</v>
      </c>
      <c r="D22" s="2" t="str">
        <f t="shared" si="0"/>
        <v>Sample Pass</v>
      </c>
      <c r="E22" s="6"/>
      <c r="F22" s="13">
        <v>25.8943459903548</v>
      </c>
      <c r="G22" s="13"/>
      <c r="H22" s="2" t="str">
        <f t="shared" si="1"/>
        <v>Assay Pass</v>
      </c>
      <c r="I22" s="2" t="str">
        <f t="shared" si="2"/>
        <v>N/A</v>
      </c>
      <c r="J22" s="6"/>
      <c r="K22" s="13">
        <v>1635.4403074812001</v>
      </c>
      <c r="L22" s="13">
        <v>121.249180749689</v>
      </c>
      <c r="M22" s="2" t="str">
        <f t="shared" si="3"/>
        <v>Reference</v>
      </c>
      <c r="N22" s="6"/>
      <c r="O22" s="21" t="s">
        <v>17</v>
      </c>
      <c r="P22" s="9" t="s">
        <v>148</v>
      </c>
      <c r="Q22" s="22" t="str">
        <f t="shared" si="4"/>
        <v>Reference</v>
      </c>
      <c r="R22" s="3" t="str">
        <f t="shared" si="5"/>
        <v>Reference</v>
      </c>
    </row>
    <row r="23" spans="1:18" x14ac:dyDescent="0.45">
      <c r="A23" s="24" t="s">
        <v>17</v>
      </c>
      <c r="B23" s="6"/>
      <c r="C23" s="13">
        <v>24.522231196725201</v>
      </c>
      <c r="D23" s="2" t="str">
        <f t="shared" si="0"/>
        <v>Sample Pass</v>
      </c>
      <c r="E23" s="6"/>
      <c r="F23" s="13">
        <v>26.105318933946499</v>
      </c>
      <c r="G23" s="13"/>
      <c r="H23" s="2" t="str">
        <f t="shared" si="1"/>
        <v>Assay Pass</v>
      </c>
      <c r="I23" s="2" t="str">
        <f t="shared" si="2"/>
        <v>N/A</v>
      </c>
      <c r="J23" s="6"/>
      <c r="K23" s="13">
        <v>1242.6994250252901</v>
      </c>
      <c r="L23" s="13">
        <v>78.258967944287207</v>
      </c>
      <c r="M23" s="2" t="str">
        <f t="shared" si="3"/>
        <v>Reference</v>
      </c>
      <c r="N23" s="6"/>
      <c r="O23" s="21" t="s">
        <v>17</v>
      </c>
      <c r="P23" s="9" t="s">
        <v>148</v>
      </c>
      <c r="Q23" s="22" t="str">
        <f t="shared" si="4"/>
        <v>Reference</v>
      </c>
      <c r="R23" s="3" t="str">
        <f t="shared" si="5"/>
        <v>Reference</v>
      </c>
    </row>
    <row r="24" spans="1:18" x14ac:dyDescent="0.45">
      <c r="A24" s="24" t="s">
        <v>18</v>
      </c>
      <c r="B24" s="6"/>
      <c r="C24" s="13">
        <v>23.695317964706099</v>
      </c>
      <c r="D24" s="2" t="str">
        <f t="shared" si="0"/>
        <v>Sample Pass</v>
      </c>
      <c r="E24" s="6"/>
      <c r="F24" s="13">
        <v>25.469378053196401</v>
      </c>
      <c r="G24" s="13"/>
      <c r="H24" s="2" t="str">
        <f t="shared" si="1"/>
        <v>Assay Pass</v>
      </c>
      <c r="I24" s="2" t="str">
        <f t="shared" si="2"/>
        <v>N/A</v>
      </c>
      <c r="J24" s="6"/>
      <c r="K24" s="13">
        <v>1419.2667484860201</v>
      </c>
      <c r="L24" s="13">
        <v>117.018053867124</v>
      </c>
      <c r="M24" s="2" t="str">
        <f t="shared" si="3"/>
        <v>Reference</v>
      </c>
      <c r="N24" s="6"/>
      <c r="O24" s="21" t="s">
        <v>18</v>
      </c>
      <c r="P24" s="9" t="s">
        <v>148</v>
      </c>
      <c r="Q24" s="22" t="str">
        <f t="shared" si="4"/>
        <v>Reference</v>
      </c>
      <c r="R24" s="3" t="str">
        <f t="shared" si="5"/>
        <v>Reference</v>
      </c>
    </row>
    <row r="25" spans="1:18" x14ac:dyDescent="0.45">
      <c r="A25" s="24" t="s">
        <v>18</v>
      </c>
      <c r="B25" s="6"/>
      <c r="C25" s="13">
        <v>23.010361998824401</v>
      </c>
      <c r="D25" s="2" t="str">
        <f t="shared" si="0"/>
        <v>Sample Pass</v>
      </c>
      <c r="E25" s="6"/>
      <c r="F25" s="13">
        <v>24.692798457923502</v>
      </c>
      <c r="G25" s="13"/>
      <c r="H25" s="2" t="str">
        <f t="shared" si="1"/>
        <v>Assay Pass</v>
      </c>
      <c r="I25" s="2" t="str">
        <f t="shared" si="2"/>
        <v>N/A</v>
      </c>
      <c r="J25" s="6"/>
      <c r="K25" s="13">
        <v>1651.2616980944199</v>
      </c>
      <c r="L25" s="13">
        <v>147.81211869701801</v>
      </c>
      <c r="M25" s="2" t="str">
        <f t="shared" si="3"/>
        <v>Reference</v>
      </c>
      <c r="N25" s="6"/>
      <c r="O25" s="21" t="s">
        <v>18</v>
      </c>
      <c r="P25" s="9" t="s">
        <v>148</v>
      </c>
      <c r="Q25" s="22" t="str">
        <f t="shared" si="4"/>
        <v>Reference</v>
      </c>
      <c r="R25" s="3" t="str">
        <f t="shared" si="5"/>
        <v>Reference</v>
      </c>
    </row>
    <row r="26" spans="1:18" x14ac:dyDescent="0.45">
      <c r="A26" s="24" t="s">
        <v>19</v>
      </c>
      <c r="B26" s="6"/>
      <c r="C26" s="13">
        <v>23.361913698045502</v>
      </c>
      <c r="D26" s="2" t="str">
        <f t="shared" si="0"/>
        <v>Sample Pass</v>
      </c>
      <c r="E26" s="6"/>
      <c r="F26" s="13">
        <v>25.200715450125099</v>
      </c>
      <c r="G26" s="13"/>
      <c r="H26" s="2" t="str">
        <f t="shared" si="1"/>
        <v>Assay Pass</v>
      </c>
      <c r="I26" s="2" t="str">
        <f t="shared" si="2"/>
        <v>N/A</v>
      </c>
      <c r="J26" s="6"/>
      <c r="K26" s="13">
        <v>1385.60290972237</v>
      </c>
      <c r="L26" s="13">
        <v>102.254497767074</v>
      </c>
      <c r="M26" s="2" t="str">
        <f t="shared" si="3"/>
        <v>Reference</v>
      </c>
      <c r="N26" s="6"/>
      <c r="O26" s="21" t="s">
        <v>19</v>
      </c>
      <c r="P26" s="2" t="s">
        <v>143</v>
      </c>
      <c r="Q26" s="22" t="str">
        <f t="shared" si="4"/>
        <v>Reference</v>
      </c>
      <c r="R26" s="3" t="str">
        <f t="shared" si="5"/>
        <v>Reference</v>
      </c>
    </row>
    <row r="27" spans="1:18" x14ac:dyDescent="0.45">
      <c r="A27" s="24" t="s">
        <v>19</v>
      </c>
      <c r="B27" s="6"/>
      <c r="C27" s="13">
        <v>23.520041198937299</v>
      </c>
      <c r="D27" s="2" t="str">
        <f t="shared" si="0"/>
        <v>Sample Pass</v>
      </c>
      <c r="E27" s="6"/>
      <c r="F27" s="13">
        <v>25.4601965088839</v>
      </c>
      <c r="G27" s="13"/>
      <c r="H27" s="2" t="str">
        <f t="shared" si="1"/>
        <v>Assay Pass</v>
      </c>
      <c r="I27" s="2" t="str">
        <f t="shared" si="2"/>
        <v>N/A</v>
      </c>
      <c r="J27" s="6"/>
      <c r="K27" s="13">
        <v>1619.86068387263</v>
      </c>
      <c r="L27" s="13">
        <v>109.104246400394</v>
      </c>
      <c r="M27" s="2" t="str">
        <f t="shared" si="3"/>
        <v>Reference</v>
      </c>
      <c r="N27" s="6"/>
      <c r="O27" s="21" t="s">
        <v>19</v>
      </c>
      <c r="P27" s="2" t="s">
        <v>143</v>
      </c>
      <c r="Q27" s="22" t="str">
        <f t="shared" si="4"/>
        <v>Reference</v>
      </c>
      <c r="R27" s="3" t="str">
        <f t="shared" si="5"/>
        <v>Reference</v>
      </c>
    </row>
    <row r="28" spans="1:18" x14ac:dyDescent="0.45">
      <c r="A28" s="24" t="s">
        <v>20</v>
      </c>
      <c r="B28" s="6"/>
      <c r="C28" s="13">
        <v>26.7360577795674</v>
      </c>
      <c r="D28" s="2" t="str">
        <f t="shared" si="0"/>
        <v>Sample Pass</v>
      </c>
      <c r="E28" s="6"/>
      <c r="F28" s="13">
        <v>28.799680971279201</v>
      </c>
      <c r="G28" s="13"/>
      <c r="H28" s="2" t="str">
        <f t="shared" si="1"/>
        <v>Assay Pass</v>
      </c>
      <c r="I28" s="2" t="str">
        <f t="shared" si="2"/>
        <v>N/A</v>
      </c>
      <c r="J28" s="6"/>
      <c r="K28" s="13">
        <v>412.77364640039002</v>
      </c>
      <c r="L28" s="13">
        <v>0.88077095560993202</v>
      </c>
      <c r="M28" s="2" t="str">
        <f t="shared" si="3"/>
        <v>Reference</v>
      </c>
      <c r="N28" s="6"/>
      <c r="O28" s="21" t="s">
        <v>20</v>
      </c>
      <c r="P28" s="2" t="s">
        <v>142</v>
      </c>
      <c r="Q28" s="22" t="str">
        <f t="shared" si="4"/>
        <v>Reference</v>
      </c>
      <c r="R28" s="3" t="str">
        <f t="shared" si="5"/>
        <v>Reference</v>
      </c>
    </row>
    <row r="29" spans="1:18" x14ac:dyDescent="0.45">
      <c r="A29" s="24" t="s">
        <v>20</v>
      </c>
      <c r="B29" s="6"/>
      <c r="C29" s="13">
        <v>27.430242505746001</v>
      </c>
      <c r="D29" s="2" t="str">
        <f t="shared" si="0"/>
        <v>Sample Pass</v>
      </c>
      <c r="E29" s="6"/>
      <c r="F29" s="13">
        <v>29.606689091728999</v>
      </c>
      <c r="G29" s="13"/>
      <c r="H29" s="2" t="str">
        <f t="shared" si="1"/>
        <v>Assay Pass</v>
      </c>
      <c r="I29" s="2" t="str">
        <f t="shared" si="2"/>
        <v>N/A</v>
      </c>
      <c r="J29" s="6"/>
      <c r="K29" s="13">
        <v>285.25645472427999</v>
      </c>
      <c r="L29" s="13">
        <v>-0.35977456640375799</v>
      </c>
      <c r="M29" s="2" t="str">
        <f t="shared" si="3"/>
        <v>Reference</v>
      </c>
      <c r="N29" s="6"/>
      <c r="O29" s="21" t="s">
        <v>20</v>
      </c>
      <c r="P29" s="2" t="s">
        <v>142</v>
      </c>
      <c r="Q29" s="22" t="str">
        <f t="shared" si="4"/>
        <v>Reference</v>
      </c>
      <c r="R29" s="3" t="str">
        <f t="shared" si="5"/>
        <v>Reference</v>
      </c>
    </row>
    <row r="30" spans="1:18" x14ac:dyDescent="0.45">
      <c r="A30" s="24" t="s">
        <v>21</v>
      </c>
      <c r="B30" s="6"/>
      <c r="C30" s="13">
        <v>16.9425051153606</v>
      </c>
      <c r="D30" s="2" t="str">
        <f t="shared" si="0"/>
        <v>Sample Pass</v>
      </c>
      <c r="E30" s="6"/>
      <c r="F30" s="13">
        <v>19.470674802519799</v>
      </c>
      <c r="G30" s="13"/>
      <c r="H30" s="2" t="str">
        <f t="shared" si="1"/>
        <v>Assay Pass</v>
      </c>
      <c r="I30" s="2" t="str">
        <f t="shared" si="2"/>
        <v>N/A</v>
      </c>
      <c r="J30" s="6"/>
      <c r="K30" s="13">
        <v>1132.5496815773299</v>
      </c>
      <c r="L30" s="13">
        <v>-9.9240997375559399</v>
      </c>
      <c r="M30" s="2" t="str">
        <f t="shared" si="3"/>
        <v>Reference</v>
      </c>
      <c r="N30" s="6"/>
      <c r="O30" s="21" t="s">
        <v>21</v>
      </c>
      <c r="P30" s="2" t="s">
        <v>143</v>
      </c>
      <c r="Q30" s="22" t="str">
        <f t="shared" si="4"/>
        <v>Reference</v>
      </c>
      <c r="R30" s="3" t="str">
        <f t="shared" si="5"/>
        <v>Reference</v>
      </c>
    </row>
    <row r="31" spans="1:18" x14ac:dyDescent="0.45">
      <c r="A31" s="24" t="s">
        <v>21</v>
      </c>
      <c r="B31" s="6"/>
      <c r="C31" s="13">
        <v>17.432764640340299</v>
      </c>
      <c r="D31" s="2" t="str">
        <f t="shared" si="0"/>
        <v>Sample Pass</v>
      </c>
      <c r="E31" s="6"/>
      <c r="F31" s="13">
        <v>20.0128942707966</v>
      </c>
      <c r="G31" s="13"/>
      <c r="H31" s="2" t="str">
        <f t="shared" si="1"/>
        <v>Assay Pass</v>
      </c>
      <c r="I31" s="2" t="str">
        <f t="shared" si="2"/>
        <v>N/A</v>
      </c>
      <c r="J31" s="6"/>
      <c r="K31" s="13">
        <v>1078.60040486145</v>
      </c>
      <c r="L31" s="13">
        <v>-5.5604430772414197</v>
      </c>
      <c r="M31" s="2" t="str">
        <f t="shared" si="3"/>
        <v>Reference</v>
      </c>
      <c r="N31" s="6"/>
      <c r="O31" s="21" t="s">
        <v>21</v>
      </c>
      <c r="P31" s="2" t="s">
        <v>143</v>
      </c>
      <c r="Q31" s="22" t="str">
        <f t="shared" si="4"/>
        <v>Reference</v>
      </c>
      <c r="R31" s="3" t="str">
        <f t="shared" si="5"/>
        <v>Reference</v>
      </c>
    </row>
    <row r="32" spans="1:18" x14ac:dyDescent="0.45">
      <c r="A32" s="24" t="s">
        <v>22</v>
      </c>
      <c r="B32" s="6"/>
      <c r="C32" s="13">
        <v>22.418670544068402</v>
      </c>
      <c r="D32" s="2" t="str">
        <f t="shared" si="0"/>
        <v>Sample Pass</v>
      </c>
      <c r="E32" s="6"/>
      <c r="F32" s="13">
        <v>23.973520943910099</v>
      </c>
      <c r="G32" s="13"/>
      <c r="H32" s="2" t="str">
        <f t="shared" si="1"/>
        <v>Assay Pass</v>
      </c>
      <c r="I32" s="2" t="str">
        <f t="shared" si="2"/>
        <v>N/A</v>
      </c>
      <c r="J32" s="6"/>
      <c r="K32" s="13">
        <v>1614.74523276683</v>
      </c>
      <c r="L32" s="13">
        <v>122.174267135801</v>
      </c>
      <c r="M32" s="2" t="str">
        <f t="shared" si="3"/>
        <v>Reference</v>
      </c>
      <c r="N32" s="6"/>
      <c r="O32" s="21" t="s">
        <v>22</v>
      </c>
      <c r="P32" s="2" t="s">
        <v>143</v>
      </c>
      <c r="Q32" s="22" t="str">
        <f t="shared" si="4"/>
        <v>Reference</v>
      </c>
      <c r="R32" s="3" t="str">
        <f t="shared" si="5"/>
        <v>Reference</v>
      </c>
    </row>
    <row r="33" spans="1:18" x14ac:dyDescent="0.45">
      <c r="A33" s="24" t="s">
        <v>22</v>
      </c>
      <c r="B33" s="6"/>
      <c r="C33" s="13">
        <v>22.864634245283501</v>
      </c>
      <c r="D33" s="2" t="str">
        <f t="shared" si="0"/>
        <v>Sample Pass</v>
      </c>
      <c r="E33" s="6"/>
      <c r="F33" s="13">
        <v>24.459810009782199</v>
      </c>
      <c r="G33" s="13"/>
      <c r="H33" s="2" t="str">
        <f t="shared" si="1"/>
        <v>Assay Pass</v>
      </c>
      <c r="I33" s="2" t="str">
        <f t="shared" si="2"/>
        <v>N/A</v>
      </c>
      <c r="J33" s="6"/>
      <c r="K33" s="13">
        <v>1529.1182466865</v>
      </c>
      <c r="L33" s="13">
        <v>116.862277050941</v>
      </c>
      <c r="M33" s="2" t="str">
        <f t="shared" si="3"/>
        <v>Reference</v>
      </c>
      <c r="N33" s="6"/>
      <c r="O33" s="21" t="s">
        <v>22</v>
      </c>
      <c r="P33" s="2" t="s">
        <v>143</v>
      </c>
      <c r="Q33" s="22" t="str">
        <f t="shared" si="4"/>
        <v>Reference</v>
      </c>
      <c r="R33" s="3" t="str">
        <f t="shared" si="5"/>
        <v>Reference</v>
      </c>
    </row>
    <row r="34" spans="1:18" x14ac:dyDescent="0.45">
      <c r="A34" s="24" t="s">
        <v>23</v>
      </c>
      <c r="B34" s="6"/>
      <c r="C34" s="13">
        <v>22.458124747895301</v>
      </c>
      <c r="D34" s="2" t="str">
        <f t="shared" si="0"/>
        <v>Sample Pass</v>
      </c>
      <c r="E34" s="6"/>
      <c r="F34" s="13">
        <v>23.710345591321499</v>
      </c>
      <c r="G34" s="13"/>
      <c r="H34" s="2" t="str">
        <f t="shared" si="1"/>
        <v>Assay Pass</v>
      </c>
      <c r="I34" s="2" t="str">
        <f t="shared" si="2"/>
        <v>N/A</v>
      </c>
      <c r="J34" s="6"/>
      <c r="K34" s="13">
        <v>2016.6635432825699</v>
      </c>
      <c r="L34" s="13">
        <v>207.82508488512099</v>
      </c>
      <c r="M34" s="2" t="str">
        <f t="shared" si="3"/>
        <v>Reference</v>
      </c>
      <c r="N34" s="6"/>
      <c r="O34" s="21" t="s">
        <v>23</v>
      </c>
      <c r="P34" s="2" t="s">
        <v>149</v>
      </c>
      <c r="Q34" s="22" t="str">
        <f t="shared" si="4"/>
        <v>Reference</v>
      </c>
      <c r="R34" s="3" t="str">
        <f t="shared" si="5"/>
        <v>Reference</v>
      </c>
    </row>
    <row r="35" spans="1:18" x14ac:dyDescent="0.45">
      <c r="A35" s="24" t="s">
        <v>23</v>
      </c>
      <c r="B35" s="6"/>
      <c r="C35" s="13">
        <v>22.347288348178399</v>
      </c>
      <c r="D35" s="2" t="str">
        <f t="shared" si="0"/>
        <v>Sample Pass</v>
      </c>
      <c r="E35" s="6"/>
      <c r="F35" s="13">
        <v>23.3404643156844</v>
      </c>
      <c r="G35" s="13"/>
      <c r="H35" s="2" t="str">
        <f t="shared" si="1"/>
        <v>Assay Pass</v>
      </c>
      <c r="I35" s="2" t="str">
        <f t="shared" si="2"/>
        <v>N/A</v>
      </c>
      <c r="J35" s="6"/>
      <c r="K35" s="13">
        <v>1670.6618188269899</v>
      </c>
      <c r="L35" s="13">
        <v>203.34594148234399</v>
      </c>
      <c r="M35" s="2" t="str">
        <f t="shared" si="3"/>
        <v>Reference</v>
      </c>
      <c r="N35" s="6"/>
      <c r="O35" s="21" t="s">
        <v>23</v>
      </c>
      <c r="P35" s="2" t="s">
        <v>149</v>
      </c>
      <c r="Q35" s="22" t="str">
        <f t="shared" si="4"/>
        <v>Reference</v>
      </c>
      <c r="R35" s="3" t="str">
        <f t="shared" si="5"/>
        <v>Reference</v>
      </c>
    </row>
    <row r="36" spans="1:18" x14ac:dyDescent="0.45">
      <c r="A36" s="24" t="s">
        <v>24</v>
      </c>
      <c r="B36" s="6"/>
      <c r="C36" s="13">
        <v>26.418175879619501</v>
      </c>
      <c r="D36" s="2" t="str">
        <f t="shared" si="0"/>
        <v>Sample Pass</v>
      </c>
      <c r="E36" s="6"/>
      <c r="F36" s="13">
        <v>27.713948889161799</v>
      </c>
      <c r="G36" s="13"/>
      <c r="H36" s="2" t="str">
        <f t="shared" si="1"/>
        <v>Assay Pass</v>
      </c>
      <c r="I36" s="2" t="str">
        <f t="shared" si="2"/>
        <v>N/A</v>
      </c>
      <c r="J36" s="6"/>
      <c r="K36" s="13">
        <v>1008.18058304675</v>
      </c>
      <c r="L36" s="13">
        <v>59.4677837187146</v>
      </c>
      <c r="M36" s="2" t="str">
        <f t="shared" si="3"/>
        <v>Reference</v>
      </c>
      <c r="N36" s="6"/>
      <c r="O36" s="21" t="s">
        <v>24</v>
      </c>
      <c r="P36" s="2" t="s">
        <v>143</v>
      </c>
      <c r="Q36" s="22" t="str">
        <f t="shared" si="4"/>
        <v>Reference</v>
      </c>
      <c r="R36" s="3" t="str">
        <f t="shared" si="5"/>
        <v>Reference</v>
      </c>
    </row>
    <row r="37" spans="1:18" x14ac:dyDescent="0.45">
      <c r="A37" s="24" t="s">
        <v>24</v>
      </c>
      <c r="B37" s="6"/>
      <c r="C37" s="13">
        <v>26.350540635006901</v>
      </c>
      <c r="D37" s="2" t="str">
        <f t="shared" si="0"/>
        <v>Sample Pass</v>
      </c>
      <c r="E37" s="6"/>
      <c r="F37" s="13">
        <v>27.5651989968792</v>
      </c>
      <c r="G37" s="13"/>
      <c r="H37" s="2" t="str">
        <f t="shared" si="1"/>
        <v>Assay Pass</v>
      </c>
      <c r="I37" s="2" t="str">
        <f t="shared" si="2"/>
        <v>N/A</v>
      </c>
      <c r="J37" s="6"/>
      <c r="K37" s="13">
        <v>935.88765989526598</v>
      </c>
      <c r="L37" s="13">
        <v>54.533815840220498</v>
      </c>
      <c r="M37" s="2" t="str">
        <f t="shared" si="3"/>
        <v>Reference</v>
      </c>
      <c r="N37" s="6"/>
      <c r="O37" s="21" t="s">
        <v>24</v>
      </c>
      <c r="P37" s="2" t="s">
        <v>143</v>
      </c>
      <c r="Q37" s="22" t="str">
        <f t="shared" si="4"/>
        <v>Reference</v>
      </c>
      <c r="R37" s="3" t="str">
        <f t="shared" si="5"/>
        <v>Reference</v>
      </c>
    </row>
    <row r="38" spans="1:18" x14ac:dyDescent="0.45">
      <c r="A38" s="24" t="s">
        <v>25</v>
      </c>
      <c r="B38" s="6"/>
      <c r="C38" s="13">
        <v>19.363476299215101</v>
      </c>
      <c r="D38" s="2" t="str">
        <f t="shared" si="0"/>
        <v>Sample Pass</v>
      </c>
      <c r="E38" s="6"/>
      <c r="F38" s="13">
        <v>21.2274197620068</v>
      </c>
      <c r="G38" s="13">
        <v>42.651082216606099</v>
      </c>
      <c r="H38" s="2" t="str">
        <f t="shared" si="1"/>
        <v>Assay Pass</v>
      </c>
      <c r="I38" s="2" t="str">
        <f t="shared" si="2"/>
        <v>Assay Fail</v>
      </c>
      <c r="J38" s="6"/>
      <c r="K38" s="13">
        <v>2334.51323783822</v>
      </c>
      <c r="L38" s="13">
        <v>269.51502213484099</v>
      </c>
      <c r="M38" s="2" t="str">
        <f t="shared" si="3"/>
        <v>Reference</v>
      </c>
      <c r="N38" s="6"/>
      <c r="O38" s="21" t="s">
        <v>25</v>
      </c>
      <c r="P38" s="2" t="s">
        <v>142</v>
      </c>
      <c r="Q38" s="22" t="str">
        <f t="shared" si="4"/>
        <v>Reference</v>
      </c>
      <c r="R38" s="3" t="str">
        <f t="shared" si="5"/>
        <v>Reference</v>
      </c>
    </row>
    <row r="39" spans="1:18" x14ac:dyDescent="0.45">
      <c r="A39" s="24" t="s">
        <v>25</v>
      </c>
      <c r="B39" s="6"/>
      <c r="C39" s="13">
        <v>19.1336564450704</v>
      </c>
      <c r="D39" s="2" t="str">
        <f t="shared" si="0"/>
        <v>Sample Pass</v>
      </c>
      <c r="E39" s="6"/>
      <c r="F39" s="13">
        <v>20.835135678692598</v>
      </c>
      <c r="G39" s="13">
        <v>43.923545652953798</v>
      </c>
      <c r="H39" s="2" t="str">
        <f t="shared" si="1"/>
        <v>Assay Pass</v>
      </c>
      <c r="I39" s="2" t="str">
        <f t="shared" si="2"/>
        <v>Assay Fail</v>
      </c>
      <c r="J39" s="6"/>
      <c r="K39" s="13">
        <v>2050.83144736546</v>
      </c>
      <c r="L39" s="13">
        <v>261.074777617748</v>
      </c>
      <c r="M39" s="2" t="str">
        <f t="shared" si="3"/>
        <v>Reference</v>
      </c>
      <c r="N39" s="6"/>
      <c r="O39" s="21" t="s">
        <v>25</v>
      </c>
      <c r="P39" s="2" t="s">
        <v>142</v>
      </c>
      <c r="Q39" s="22" t="str">
        <f t="shared" si="4"/>
        <v>Reference</v>
      </c>
      <c r="R39" s="3" t="str">
        <f t="shared" si="5"/>
        <v>Reference</v>
      </c>
    </row>
    <row r="40" spans="1:18" x14ac:dyDescent="0.45">
      <c r="A40" s="24" t="s">
        <v>26</v>
      </c>
      <c r="B40" s="6"/>
      <c r="C40" s="13">
        <v>25.467851734997101</v>
      </c>
      <c r="D40" s="2" t="str">
        <f t="shared" si="0"/>
        <v>Sample Pass</v>
      </c>
      <c r="E40" s="6"/>
      <c r="F40" s="13">
        <v>26.398004633282302</v>
      </c>
      <c r="G40" s="13"/>
      <c r="H40" s="2" t="str">
        <f t="shared" si="1"/>
        <v>Assay Pass</v>
      </c>
      <c r="I40" s="2" t="str">
        <f t="shared" si="2"/>
        <v>N/A</v>
      </c>
      <c r="J40" s="6"/>
      <c r="K40" s="13">
        <v>1631.67784231834</v>
      </c>
      <c r="L40" s="13">
        <v>79.768667118397403</v>
      </c>
      <c r="M40" s="2" t="str">
        <f t="shared" si="3"/>
        <v>Reference</v>
      </c>
      <c r="N40" s="6"/>
      <c r="O40" s="21" t="s">
        <v>26</v>
      </c>
      <c r="P40" s="2" t="s">
        <v>143</v>
      </c>
      <c r="Q40" s="22" t="str">
        <f t="shared" si="4"/>
        <v>Reference</v>
      </c>
      <c r="R40" s="3" t="str">
        <f t="shared" si="5"/>
        <v>Reference</v>
      </c>
    </row>
    <row r="41" spans="1:18" x14ac:dyDescent="0.45">
      <c r="A41" s="24" t="s">
        <v>26</v>
      </c>
      <c r="B41" s="6"/>
      <c r="C41" s="13">
        <v>23.184149428668501</v>
      </c>
      <c r="D41" s="2" t="str">
        <f t="shared" si="0"/>
        <v>Sample Pass</v>
      </c>
      <c r="E41" s="6"/>
      <c r="F41" s="13">
        <v>24.230373751810301</v>
      </c>
      <c r="G41" s="13"/>
      <c r="H41" s="2" t="str">
        <f t="shared" si="1"/>
        <v>Assay Pass</v>
      </c>
      <c r="I41" s="2" t="str">
        <f t="shared" si="2"/>
        <v>N/A</v>
      </c>
      <c r="J41" s="6"/>
      <c r="K41" s="13">
        <v>1852.3021853124201</v>
      </c>
      <c r="L41" s="13">
        <v>154.41979294014101</v>
      </c>
      <c r="M41" s="2" t="str">
        <f t="shared" si="3"/>
        <v>Reference</v>
      </c>
      <c r="N41" s="6"/>
      <c r="O41" s="21" t="s">
        <v>26</v>
      </c>
      <c r="P41" s="2" t="s">
        <v>143</v>
      </c>
      <c r="Q41" s="22" t="str">
        <f t="shared" si="4"/>
        <v>Reference</v>
      </c>
      <c r="R41" s="3" t="str">
        <f t="shared" si="5"/>
        <v>Reference</v>
      </c>
    </row>
    <row r="42" spans="1:18" x14ac:dyDescent="0.45">
      <c r="A42" s="24" t="s">
        <v>27</v>
      </c>
      <c r="B42" s="6"/>
      <c r="C42" s="13">
        <v>16.692285531095099</v>
      </c>
      <c r="D42" s="2" t="str">
        <f t="shared" si="0"/>
        <v>Sample Pass</v>
      </c>
      <c r="E42" s="6"/>
      <c r="F42" s="13">
        <v>20.1144268448116</v>
      </c>
      <c r="G42" s="13"/>
      <c r="H42" s="2" t="str">
        <f t="shared" si="1"/>
        <v>Assay Pass</v>
      </c>
      <c r="I42" s="2" t="str">
        <f t="shared" si="2"/>
        <v>N/A</v>
      </c>
      <c r="J42" s="6"/>
      <c r="K42" s="13">
        <v>2250.0366327455699</v>
      </c>
      <c r="L42" s="13">
        <v>199.229568444449</v>
      </c>
      <c r="M42" s="2" t="str">
        <f t="shared" si="3"/>
        <v>Reference</v>
      </c>
      <c r="N42" s="6"/>
      <c r="O42" s="21" t="s">
        <v>27</v>
      </c>
      <c r="P42" s="2" t="s">
        <v>143</v>
      </c>
      <c r="Q42" s="22" t="str">
        <f t="shared" si="4"/>
        <v>Reference</v>
      </c>
      <c r="R42" s="3" t="str">
        <f t="shared" si="5"/>
        <v>Reference</v>
      </c>
    </row>
    <row r="43" spans="1:18" x14ac:dyDescent="0.45">
      <c r="A43" s="24" t="s">
        <v>27</v>
      </c>
      <c r="B43" s="6"/>
      <c r="C43" s="13">
        <v>16.446946702879998</v>
      </c>
      <c r="D43" s="2" t="str">
        <f t="shared" si="0"/>
        <v>Sample Pass</v>
      </c>
      <c r="E43" s="6"/>
      <c r="F43" s="13">
        <v>19.6935736684846</v>
      </c>
      <c r="G43" s="13"/>
      <c r="H43" s="2" t="str">
        <f t="shared" si="1"/>
        <v>Assay Pass</v>
      </c>
      <c r="I43" s="2" t="str">
        <f t="shared" si="2"/>
        <v>N/A</v>
      </c>
      <c r="J43" s="6"/>
      <c r="K43" s="13">
        <v>2077.7194509624301</v>
      </c>
      <c r="L43" s="13">
        <v>200.24586335447901</v>
      </c>
      <c r="M43" s="2" t="str">
        <f t="shared" si="3"/>
        <v>Reference</v>
      </c>
      <c r="N43" s="6"/>
      <c r="O43" s="21" t="s">
        <v>27</v>
      </c>
      <c r="P43" s="2" t="s">
        <v>143</v>
      </c>
      <c r="Q43" s="22" t="str">
        <f t="shared" si="4"/>
        <v>Reference</v>
      </c>
      <c r="R43" s="3" t="str">
        <f t="shared" si="5"/>
        <v>Reference</v>
      </c>
    </row>
    <row r="44" spans="1:18" x14ac:dyDescent="0.45">
      <c r="A44" s="24" t="s">
        <v>28</v>
      </c>
      <c r="B44" s="6"/>
      <c r="C44" s="13">
        <v>19.706997773110199</v>
      </c>
      <c r="D44" s="2" t="str">
        <f t="shared" si="0"/>
        <v>Sample Pass</v>
      </c>
      <c r="E44" s="6"/>
      <c r="F44" s="13"/>
      <c r="G44" s="13">
        <v>21.138299497013399</v>
      </c>
      <c r="H44" s="2" t="str">
        <f t="shared" si="1"/>
        <v>N/A</v>
      </c>
      <c r="I44" s="2" t="str">
        <f t="shared" si="2"/>
        <v>Assay Pass</v>
      </c>
      <c r="J44" s="6"/>
      <c r="K44" s="13">
        <v>0.70352987370643005</v>
      </c>
      <c r="L44" s="13">
        <v>4695.7348976430003</v>
      </c>
      <c r="M44" s="2" t="str">
        <f t="shared" si="3"/>
        <v>Mutation</v>
      </c>
      <c r="N44" s="6"/>
      <c r="O44" s="21" t="s">
        <v>28</v>
      </c>
      <c r="P44" s="9" t="s">
        <v>146</v>
      </c>
      <c r="Q44" s="22" t="str">
        <f t="shared" si="4"/>
        <v>Mutation</v>
      </c>
      <c r="R44" s="3" t="str">
        <f t="shared" si="5"/>
        <v>Mutation</v>
      </c>
    </row>
    <row r="45" spans="1:18" x14ac:dyDescent="0.45">
      <c r="A45" s="24" t="s">
        <v>28</v>
      </c>
      <c r="B45" s="6"/>
      <c r="C45" s="13">
        <v>18.517112948155201</v>
      </c>
      <c r="D45" s="2" t="str">
        <f t="shared" si="0"/>
        <v>Sample Pass</v>
      </c>
      <c r="E45" s="6"/>
      <c r="F45" s="13"/>
      <c r="G45" s="13">
        <v>19.841809637587499</v>
      </c>
      <c r="H45" s="2" t="str">
        <f t="shared" si="1"/>
        <v>N/A</v>
      </c>
      <c r="I45" s="2" t="str">
        <f t="shared" si="2"/>
        <v>Assay Pass</v>
      </c>
      <c r="J45" s="6"/>
      <c r="K45" s="13">
        <v>-0.222374823932114</v>
      </c>
      <c r="L45" s="13">
        <v>3761.7999365564801</v>
      </c>
      <c r="M45" s="2" t="str">
        <f t="shared" si="3"/>
        <v>Mutation</v>
      </c>
      <c r="N45" s="6"/>
      <c r="O45" s="21" t="s">
        <v>28</v>
      </c>
      <c r="P45" s="9" t="s">
        <v>146</v>
      </c>
      <c r="Q45" s="22" t="str">
        <f t="shared" si="4"/>
        <v>Mutation</v>
      </c>
      <c r="R45" s="3" t="str">
        <f t="shared" si="5"/>
        <v>Mutation</v>
      </c>
    </row>
    <row r="46" spans="1:18" x14ac:dyDescent="0.45">
      <c r="A46" s="24" t="s">
        <v>29</v>
      </c>
      <c r="B46" s="6"/>
      <c r="C46" s="13">
        <v>23.3599996113023</v>
      </c>
      <c r="D46" s="2" t="str">
        <f t="shared" si="0"/>
        <v>Sample Pass</v>
      </c>
      <c r="E46" s="6"/>
      <c r="F46" s="13"/>
      <c r="G46" s="13">
        <v>24.618885777445001</v>
      </c>
      <c r="H46" s="2" t="str">
        <f t="shared" si="1"/>
        <v>N/A</v>
      </c>
      <c r="I46" s="2" t="str">
        <f t="shared" si="2"/>
        <v>Assay Pass</v>
      </c>
      <c r="J46" s="6"/>
      <c r="K46" s="13">
        <v>-1.2542105775860399</v>
      </c>
      <c r="L46" s="13">
        <v>3215.2918918283399</v>
      </c>
      <c r="M46" s="2" t="str">
        <f t="shared" si="3"/>
        <v>Mutation</v>
      </c>
      <c r="N46" s="6"/>
      <c r="O46" s="21" t="s">
        <v>29</v>
      </c>
      <c r="P46" s="9" t="s">
        <v>146</v>
      </c>
      <c r="Q46" s="22" t="str">
        <f t="shared" si="4"/>
        <v>Mutation</v>
      </c>
      <c r="R46" s="3" t="str">
        <f t="shared" si="5"/>
        <v>Mutation</v>
      </c>
    </row>
    <row r="47" spans="1:18" x14ac:dyDescent="0.45">
      <c r="A47" s="24" t="s">
        <v>29</v>
      </c>
      <c r="B47" s="6"/>
      <c r="C47" s="13">
        <v>23.246918345970801</v>
      </c>
      <c r="D47" s="2" t="str">
        <f t="shared" si="0"/>
        <v>Sample Pass</v>
      </c>
      <c r="E47" s="6"/>
      <c r="F47" s="13"/>
      <c r="G47" s="13">
        <v>24.397809463732798</v>
      </c>
      <c r="H47" s="2" t="str">
        <f t="shared" si="1"/>
        <v>N/A</v>
      </c>
      <c r="I47" s="2" t="str">
        <f t="shared" si="2"/>
        <v>Assay Pass</v>
      </c>
      <c r="J47" s="6"/>
      <c r="K47" s="13">
        <v>6.4290419813460203E-2</v>
      </c>
      <c r="L47" s="13">
        <v>2915.1409897468802</v>
      </c>
      <c r="M47" s="2" t="str">
        <f t="shared" si="3"/>
        <v>Mutation</v>
      </c>
      <c r="N47" s="6"/>
      <c r="O47" s="21" t="s">
        <v>29</v>
      </c>
      <c r="P47" s="9" t="s">
        <v>146</v>
      </c>
      <c r="Q47" s="22" t="str">
        <f t="shared" si="4"/>
        <v>Mutation</v>
      </c>
      <c r="R47" s="3" t="str">
        <f t="shared" si="5"/>
        <v>Mutation</v>
      </c>
    </row>
    <row r="48" spans="1:18" x14ac:dyDescent="0.45">
      <c r="A48" s="24" t="s">
        <v>30</v>
      </c>
      <c r="B48" s="6"/>
      <c r="C48" s="13">
        <v>30.758599583631199</v>
      </c>
      <c r="D48" s="2" t="str">
        <f t="shared" si="0"/>
        <v>Sample Pass</v>
      </c>
      <c r="E48" s="6"/>
      <c r="F48" s="13"/>
      <c r="G48" s="13"/>
      <c r="H48" s="2" t="str">
        <f t="shared" si="1"/>
        <v>Assay Fail</v>
      </c>
      <c r="I48" s="2" t="str">
        <f t="shared" si="2"/>
        <v>Assay Fail</v>
      </c>
      <c r="J48" s="6"/>
      <c r="K48" s="13">
        <v>4.5025177364409501</v>
      </c>
      <c r="L48" s="13">
        <v>152.43655139856</v>
      </c>
      <c r="M48" s="2" t="str">
        <f t="shared" si="3"/>
        <v>Undetermined</v>
      </c>
      <c r="N48" s="6"/>
      <c r="O48" s="21" t="s">
        <v>30</v>
      </c>
      <c r="P48" s="9" t="s">
        <v>146</v>
      </c>
      <c r="Q48" s="22" t="str">
        <f t="shared" si="4"/>
        <v>Mutation</v>
      </c>
      <c r="R48" s="3" t="str">
        <f t="shared" si="5"/>
        <v>Inconclusive</v>
      </c>
    </row>
    <row r="49" spans="1:18" x14ac:dyDescent="0.45">
      <c r="A49" s="24" t="s">
        <v>30</v>
      </c>
      <c r="B49" s="6"/>
      <c r="C49" s="13">
        <v>26.079110591737201</v>
      </c>
      <c r="D49" s="2" t="str">
        <f t="shared" si="0"/>
        <v>Sample Pass</v>
      </c>
      <c r="E49" s="6"/>
      <c r="F49" s="13"/>
      <c r="G49" s="13">
        <v>28.429627067911699</v>
      </c>
      <c r="H49" s="2" t="str">
        <f t="shared" si="1"/>
        <v>N/A</v>
      </c>
      <c r="I49" s="2" t="str">
        <f t="shared" si="2"/>
        <v>Assay Pass</v>
      </c>
      <c r="J49" s="6"/>
      <c r="K49" s="13">
        <v>-3.1438659784894298</v>
      </c>
      <c r="L49" s="13">
        <v>1023.53818079338</v>
      </c>
      <c r="M49" s="2" t="str">
        <f t="shared" si="3"/>
        <v>Mutation</v>
      </c>
      <c r="N49" s="6"/>
      <c r="O49" s="21" t="s">
        <v>30</v>
      </c>
      <c r="P49" s="9" t="s">
        <v>146</v>
      </c>
      <c r="Q49" s="22" t="str">
        <f t="shared" si="4"/>
        <v>Mutation</v>
      </c>
      <c r="R49" s="3" t="str">
        <f t="shared" si="5"/>
        <v>Mutation</v>
      </c>
    </row>
    <row r="50" spans="1:18" x14ac:dyDescent="0.45">
      <c r="A50" s="24" t="s">
        <v>31</v>
      </c>
      <c r="B50" s="6"/>
      <c r="C50" s="13">
        <v>18.488861580338298</v>
      </c>
      <c r="D50" s="2" t="str">
        <f t="shared" si="0"/>
        <v>Sample Pass</v>
      </c>
      <c r="E50" s="6"/>
      <c r="F50" s="13"/>
      <c r="G50" s="13">
        <v>18.983728447790501</v>
      </c>
      <c r="H50" s="2" t="str">
        <f t="shared" si="1"/>
        <v>N/A</v>
      </c>
      <c r="I50" s="2" t="str">
        <f t="shared" si="2"/>
        <v>Assay Pass</v>
      </c>
      <c r="J50" s="6"/>
      <c r="K50" s="13">
        <v>3.4750670190228399</v>
      </c>
      <c r="L50" s="13">
        <v>3905.7255071549798</v>
      </c>
      <c r="M50" s="2" t="str">
        <f t="shared" si="3"/>
        <v>Mutation</v>
      </c>
      <c r="N50" s="6"/>
      <c r="O50" s="21" t="s">
        <v>31</v>
      </c>
      <c r="P50" s="9" t="s">
        <v>146</v>
      </c>
      <c r="Q50" s="22" t="str">
        <f t="shared" si="4"/>
        <v>Mutation</v>
      </c>
      <c r="R50" s="3" t="str">
        <f t="shared" si="5"/>
        <v>Mutation</v>
      </c>
    </row>
    <row r="51" spans="1:18" x14ac:dyDescent="0.45">
      <c r="A51" s="24" t="s">
        <v>31</v>
      </c>
      <c r="B51" s="6"/>
      <c r="C51" s="13">
        <v>18.610926782503999</v>
      </c>
      <c r="D51" s="2" t="str">
        <f t="shared" si="0"/>
        <v>Sample Pass</v>
      </c>
      <c r="E51" s="6"/>
      <c r="F51" s="13"/>
      <c r="G51" s="13">
        <v>19.1530302904476</v>
      </c>
      <c r="H51" s="2" t="str">
        <f t="shared" si="1"/>
        <v>N/A</v>
      </c>
      <c r="I51" s="2" t="str">
        <f t="shared" si="2"/>
        <v>Assay Pass</v>
      </c>
      <c r="J51" s="6"/>
      <c r="K51" s="13">
        <v>0.737017930228831</v>
      </c>
      <c r="L51" s="13">
        <v>3910.5894394722</v>
      </c>
      <c r="M51" s="2" t="str">
        <f t="shared" si="3"/>
        <v>Mutation</v>
      </c>
      <c r="N51" s="6"/>
      <c r="O51" s="21" t="s">
        <v>31</v>
      </c>
      <c r="P51" s="9" t="s">
        <v>146</v>
      </c>
      <c r="Q51" s="22" t="str">
        <f t="shared" si="4"/>
        <v>Mutation</v>
      </c>
      <c r="R51" s="3" t="str">
        <f t="shared" si="5"/>
        <v>Mutation</v>
      </c>
    </row>
    <row r="52" spans="1:18" x14ac:dyDescent="0.45">
      <c r="A52" s="24" t="s">
        <v>32</v>
      </c>
      <c r="B52" s="6"/>
      <c r="C52" s="13">
        <v>23.144928661887398</v>
      </c>
      <c r="D52" s="2" t="str">
        <f t="shared" si="0"/>
        <v>Sample Pass</v>
      </c>
      <c r="E52" s="6"/>
      <c r="F52" s="13"/>
      <c r="G52" s="13">
        <v>24.181997175588599</v>
      </c>
      <c r="H52" s="2" t="str">
        <f t="shared" si="1"/>
        <v>N/A</v>
      </c>
      <c r="I52" s="2" t="str">
        <f t="shared" si="2"/>
        <v>Assay Pass</v>
      </c>
      <c r="J52" s="6"/>
      <c r="K52" s="13">
        <v>-1.8919591578469399</v>
      </c>
      <c r="L52" s="13">
        <v>3455.9846605830198</v>
      </c>
      <c r="M52" s="2" t="str">
        <f t="shared" si="3"/>
        <v>Mutation</v>
      </c>
      <c r="N52" s="6"/>
      <c r="O52" s="21" t="s">
        <v>32</v>
      </c>
      <c r="P52" s="9" t="s">
        <v>146</v>
      </c>
      <c r="Q52" s="22" t="str">
        <f t="shared" si="4"/>
        <v>Mutation</v>
      </c>
      <c r="R52" s="3" t="str">
        <f t="shared" si="5"/>
        <v>Mutation</v>
      </c>
    </row>
    <row r="53" spans="1:18" x14ac:dyDescent="0.45">
      <c r="A53" s="24" t="s">
        <v>32</v>
      </c>
      <c r="B53" s="6"/>
      <c r="C53" s="13">
        <v>23.390588397390001</v>
      </c>
      <c r="D53" s="2" t="str">
        <f t="shared" si="0"/>
        <v>Sample Pass</v>
      </c>
      <c r="E53" s="6"/>
      <c r="F53" s="13"/>
      <c r="G53" s="13">
        <v>24.527320988097198</v>
      </c>
      <c r="H53" s="2" t="str">
        <f t="shared" si="1"/>
        <v>N/A</v>
      </c>
      <c r="I53" s="2" t="str">
        <f t="shared" si="2"/>
        <v>Assay Pass</v>
      </c>
      <c r="J53" s="6"/>
      <c r="K53" s="13">
        <v>0.79822543070577001</v>
      </c>
      <c r="L53" s="13">
        <v>3331.1158268893801</v>
      </c>
      <c r="M53" s="2" t="str">
        <f t="shared" si="3"/>
        <v>Mutation</v>
      </c>
      <c r="N53" s="6"/>
      <c r="O53" s="21" t="s">
        <v>32</v>
      </c>
      <c r="P53" s="9" t="s">
        <v>146</v>
      </c>
      <c r="Q53" s="22" t="str">
        <f t="shared" si="4"/>
        <v>Mutation</v>
      </c>
      <c r="R53" s="3" t="str">
        <f t="shared" si="5"/>
        <v>Mutation</v>
      </c>
    </row>
    <row r="54" spans="1:18" x14ac:dyDescent="0.45">
      <c r="A54" s="24" t="s">
        <v>33</v>
      </c>
      <c r="B54" s="6"/>
      <c r="C54" s="13">
        <v>22.259383948586301</v>
      </c>
      <c r="D54" s="2" t="str">
        <f t="shared" si="0"/>
        <v>Sample Pass</v>
      </c>
      <c r="E54" s="6"/>
      <c r="F54" s="13">
        <v>24.228299551803499</v>
      </c>
      <c r="G54" s="13"/>
      <c r="H54" s="2" t="str">
        <f t="shared" si="1"/>
        <v>Assay Pass</v>
      </c>
      <c r="I54" s="2" t="str">
        <f t="shared" si="2"/>
        <v>N/A</v>
      </c>
      <c r="J54" s="6"/>
      <c r="K54" s="13">
        <v>1021.1634475168</v>
      </c>
      <c r="L54" s="13">
        <v>35.874961047115903</v>
      </c>
      <c r="M54" s="2" t="str">
        <f t="shared" si="3"/>
        <v>Reference</v>
      </c>
      <c r="N54" s="6"/>
      <c r="O54" s="21" t="s">
        <v>33</v>
      </c>
      <c r="P54" s="2" t="s">
        <v>150</v>
      </c>
      <c r="Q54" s="22" t="str">
        <f t="shared" si="4"/>
        <v>Reference</v>
      </c>
      <c r="R54" s="3" t="str">
        <f t="shared" si="5"/>
        <v>Reference</v>
      </c>
    </row>
    <row r="55" spans="1:18" x14ac:dyDescent="0.45">
      <c r="A55" s="24" t="s">
        <v>33</v>
      </c>
      <c r="B55" s="6"/>
      <c r="C55" s="13">
        <v>22.029813425653401</v>
      </c>
      <c r="D55" s="2" t="str">
        <f t="shared" si="0"/>
        <v>Sample Pass</v>
      </c>
      <c r="E55" s="6"/>
      <c r="F55" s="13">
        <v>23.936285888352799</v>
      </c>
      <c r="G55" s="13"/>
      <c r="H55" s="2" t="str">
        <f t="shared" si="1"/>
        <v>Assay Pass</v>
      </c>
      <c r="I55" s="2" t="str">
        <f t="shared" si="2"/>
        <v>N/A</v>
      </c>
      <c r="J55" s="6"/>
      <c r="K55" s="13">
        <v>1112.3564891833901</v>
      </c>
      <c r="L55" s="13">
        <v>10.4911967912349</v>
      </c>
      <c r="M55" s="2" t="str">
        <f t="shared" si="3"/>
        <v>Reference</v>
      </c>
      <c r="N55" s="6"/>
      <c r="O55" s="21" t="s">
        <v>33</v>
      </c>
      <c r="P55" s="2" t="s">
        <v>150</v>
      </c>
      <c r="Q55" s="22" t="str">
        <f t="shared" si="4"/>
        <v>Reference</v>
      </c>
      <c r="R55" s="3" t="str">
        <f t="shared" si="5"/>
        <v>Reference</v>
      </c>
    </row>
    <row r="56" spans="1:18" x14ac:dyDescent="0.45">
      <c r="A56" s="24" t="s">
        <v>34</v>
      </c>
      <c r="B56" s="6"/>
      <c r="C56" s="13">
        <v>27.403675624767001</v>
      </c>
      <c r="D56" s="2" t="str">
        <f t="shared" si="0"/>
        <v>Sample Pass</v>
      </c>
      <c r="E56" s="6"/>
      <c r="F56" s="13">
        <v>28.601031848202499</v>
      </c>
      <c r="G56" s="13"/>
      <c r="H56" s="2" t="str">
        <f t="shared" si="1"/>
        <v>Assay Pass</v>
      </c>
      <c r="I56" s="2" t="str">
        <f t="shared" si="2"/>
        <v>N/A</v>
      </c>
      <c r="J56" s="6"/>
      <c r="K56" s="13">
        <v>809.48362462376497</v>
      </c>
      <c r="L56" s="13">
        <v>31.965870490737899</v>
      </c>
      <c r="M56" s="2" t="str">
        <f t="shared" si="3"/>
        <v>Reference</v>
      </c>
      <c r="N56" s="6"/>
      <c r="O56" s="21" t="s">
        <v>34</v>
      </c>
      <c r="P56" s="2" t="s">
        <v>151</v>
      </c>
      <c r="Q56" s="22" t="str">
        <f t="shared" si="4"/>
        <v>Reference</v>
      </c>
      <c r="R56" s="3" t="str">
        <f t="shared" si="5"/>
        <v>Reference</v>
      </c>
    </row>
    <row r="57" spans="1:18" x14ac:dyDescent="0.45">
      <c r="A57" s="24" t="s">
        <v>34</v>
      </c>
      <c r="B57" s="6"/>
      <c r="C57" s="13">
        <v>26.717783302219502</v>
      </c>
      <c r="D57" s="2" t="str">
        <f t="shared" si="0"/>
        <v>Sample Pass</v>
      </c>
      <c r="E57" s="6"/>
      <c r="F57" s="13">
        <v>28.3921801006043</v>
      </c>
      <c r="G57" s="13"/>
      <c r="H57" s="2" t="str">
        <f t="shared" si="1"/>
        <v>Assay Pass</v>
      </c>
      <c r="I57" s="2" t="str">
        <f t="shared" si="2"/>
        <v>N/A</v>
      </c>
      <c r="J57" s="6"/>
      <c r="K57" s="13">
        <v>803.45763832002501</v>
      </c>
      <c r="L57" s="13">
        <v>43.973710747709397</v>
      </c>
      <c r="M57" s="2" t="str">
        <f t="shared" si="3"/>
        <v>Reference</v>
      </c>
      <c r="N57" s="6"/>
      <c r="O57" s="21" t="s">
        <v>34</v>
      </c>
      <c r="P57" s="2" t="s">
        <v>151</v>
      </c>
      <c r="Q57" s="22" t="str">
        <f t="shared" si="4"/>
        <v>Reference</v>
      </c>
      <c r="R57" s="3" t="str">
        <f t="shared" si="5"/>
        <v>Reference</v>
      </c>
    </row>
    <row r="58" spans="1:18" x14ac:dyDescent="0.45">
      <c r="A58" s="24" t="s">
        <v>35</v>
      </c>
      <c r="B58" s="6"/>
      <c r="C58" s="13">
        <v>22.2873807574701</v>
      </c>
      <c r="D58" s="2" t="str">
        <f t="shared" si="0"/>
        <v>Sample Pass</v>
      </c>
      <c r="E58" s="6"/>
      <c r="F58" s="13">
        <v>23.6743584545079</v>
      </c>
      <c r="G58" s="13"/>
      <c r="H58" s="2" t="str">
        <f t="shared" si="1"/>
        <v>Assay Pass</v>
      </c>
      <c r="I58" s="2" t="str">
        <f t="shared" si="2"/>
        <v>N/A</v>
      </c>
      <c r="J58" s="6"/>
      <c r="K58" s="13">
        <v>1818.05543966906</v>
      </c>
      <c r="L58" s="13">
        <v>116.468647633023</v>
      </c>
      <c r="M58" s="2" t="str">
        <f t="shared" si="3"/>
        <v>Reference</v>
      </c>
      <c r="N58" s="6"/>
      <c r="O58" s="21" t="s">
        <v>35</v>
      </c>
      <c r="P58" s="2" t="s">
        <v>143</v>
      </c>
      <c r="Q58" s="22" t="str">
        <f t="shared" si="4"/>
        <v>Reference</v>
      </c>
      <c r="R58" s="3" t="str">
        <f t="shared" si="5"/>
        <v>Reference</v>
      </c>
    </row>
    <row r="59" spans="1:18" x14ac:dyDescent="0.45">
      <c r="A59" s="24" t="s">
        <v>35</v>
      </c>
      <c r="B59" s="6"/>
      <c r="C59" s="13">
        <v>21.630012492092199</v>
      </c>
      <c r="D59" s="2" t="str">
        <f t="shared" si="0"/>
        <v>Sample Pass</v>
      </c>
      <c r="E59" s="6"/>
      <c r="F59" s="13">
        <v>22.921197787414702</v>
      </c>
      <c r="G59" s="13"/>
      <c r="H59" s="2" t="str">
        <f t="shared" si="1"/>
        <v>Assay Pass</v>
      </c>
      <c r="I59" s="2" t="str">
        <f t="shared" si="2"/>
        <v>N/A</v>
      </c>
      <c r="J59" s="6"/>
      <c r="K59" s="13">
        <v>1878.4963900508999</v>
      </c>
      <c r="L59" s="13">
        <v>157.65878789801999</v>
      </c>
      <c r="M59" s="2" t="str">
        <f t="shared" si="3"/>
        <v>Reference</v>
      </c>
      <c r="N59" s="6"/>
      <c r="O59" s="21" t="s">
        <v>35</v>
      </c>
      <c r="P59" s="2" t="s">
        <v>143</v>
      </c>
      <c r="Q59" s="22" t="str">
        <f t="shared" si="4"/>
        <v>Reference</v>
      </c>
      <c r="R59" s="3" t="str">
        <f t="shared" si="5"/>
        <v>Reference</v>
      </c>
    </row>
    <row r="60" spans="1:18" x14ac:dyDescent="0.45">
      <c r="A60" s="24" t="s">
        <v>36</v>
      </c>
      <c r="B60" s="6"/>
      <c r="C60" s="13">
        <v>23.846687903998902</v>
      </c>
      <c r="D60" s="2" t="str">
        <f t="shared" si="0"/>
        <v>Sample Pass</v>
      </c>
      <c r="E60" s="6"/>
      <c r="F60" s="13"/>
      <c r="G60" s="13">
        <v>24.645609916882201</v>
      </c>
      <c r="H60" s="2" t="str">
        <f t="shared" si="1"/>
        <v>N/A</v>
      </c>
      <c r="I60" s="2" t="str">
        <f t="shared" si="2"/>
        <v>Assay Pass</v>
      </c>
      <c r="J60" s="6"/>
      <c r="K60" s="13">
        <v>-2.1320945236930098</v>
      </c>
      <c r="L60" s="13">
        <v>2787.9634041337099</v>
      </c>
      <c r="M60" s="2" t="str">
        <f t="shared" si="3"/>
        <v>Mutation</v>
      </c>
      <c r="N60" s="6"/>
      <c r="O60" s="21" t="s">
        <v>36</v>
      </c>
      <c r="P60" s="9" t="s">
        <v>146</v>
      </c>
      <c r="Q60" s="22" t="str">
        <f t="shared" si="4"/>
        <v>Mutation</v>
      </c>
      <c r="R60" s="3" t="str">
        <f t="shared" si="5"/>
        <v>Mutation</v>
      </c>
    </row>
    <row r="61" spans="1:18" x14ac:dyDescent="0.45">
      <c r="A61" s="24" t="s">
        <v>36</v>
      </c>
      <c r="B61" s="6"/>
      <c r="C61" s="13">
        <v>22.174412174935899</v>
      </c>
      <c r="D61" s="2" t="str">
        <f t="shared" si="0"/>
        <v>Sample Pass</v>
      </c>
      <c r="E61" s="6"/>
      <c r="F61" s="13"/>
      <c r="G61" s="13">
        <v>22.9354013982454</v>
      </c>
      <c r="H61" s="2" t="str">
        <f t="shared" si="1"/>
        <v>N/A</v>
      </c>
      <c r="I61" s="2" t="str">
        <f t="shared" si="2"/>
        <v>Assay Pass</v>
      </c>
      <c r="J61" s="6"/>
      <c r="K61" s="13">
        <v>1.47048294762953</v>
      </c>
      <c r="L61" s="13">
        <v>3384.7419747036201</v>
      </c>
      <c r="M61" s="2" t="str">
        <f t="shared" si="3"/>
        <v>Mutation</v>
      </c>
      <c r="N61" s="6"/>
      <c r="O61" s="21" t="s">
        <v>36</v>
      </c>
      <c r="P61" s="9" t="s">
        <v>146</v>
      </c>
      <c r="Q61" s="22" t="str">
        <f t="shared" si="4"/>
        <v>Mutation</v>
      </c>
      <c r="R61" s="3" t="str">
        <f t="shared" si="5"/>
        <v>Mutation</v>
      </c>
    </row>
    <row r="62" spans="1:18" x14ac:dyDescent="0.45">
      <c r="A62" s="24" t="s">
        <v>37</v>
      </c>
      <c r="B62" s="6"/>
      <c r="C62" s="13">
        <v>26.1550427727095</v>
      </c>
      <c r="D62" s="2" t="str">
        <f t="shared" si="0"/>
        <v>Sample Pass</v>
      </c>
      <c r="E62" s="6"/>
      <c r="F62" s="13"/>
      <c r="G62" s="13">
        <v>27.608220636696299</v>
      </c>
      <c r="H62" s="2" t="str">
        <f t="shared" si="1"/>
        <v>N/A</v>
      </c>
      <c r="I62" s="2" t="str">
        <f t="shared" si="2"/>
        <v>Assay Pass</v>
      </c>
      <c r="J62" s="6"/>
      <c r="K62" s="13">
        <v>-1.0891140890312301</v>
      </c>
      <c r="L62" s="13">
        <v>2252.4007030570701</v>
      </c>
      <c r="M62" s="2" t="str">
        <f t="shared" si="3"/>
        <v>Mutation</v>
      </c>
      <c r="N62" s="6"/>
      <c r="O62" s="21" t="s">
        <v>37</v>
      </c>
      <c r="P62" s="9" t="s">
        <v>146</v>
      </c>
      <c r="Q62" s="22" t="str">
        <f t="shared" si="4"/>
        <v>Mutation</v>
      </c>
      <c r="R62" s="3" t="str">
        <f t="shared" si="5"/>
        <v>Mutation</v>
      </c>
    </row>
    <row r="63" spans="1:18" x14ac:dyDescent="0.45">
      <c r="A63" s="24" t="s">
        <v>37</v>
      </c>
      <c r="B63" s="6"/>
      <c r="C63" s="13">
        <v>26.201559871407898</v>
      </c>
      <c r="D63" s="2" t="str">
        <f t="shared" si="0"/>
        <v>Sample Pass</v>
      </c>
      <c r="E63" s="6"/>
      <c r="F63" s="13"/>
      <c r="G63" s="13">
        <v>27.1665301863674</v>
      </c>
      <c r="H63" s="2" t="str">
        <f t="shared" si="1"/>
        <v>N/A</v>
      </c>
      <c r="I63" s="2" t="str">
        <f t="shared" si="2"/>
        <v>Assay Pass</v>
      </c>
      <c r="J63" s="6"/>
      <c r="K63" s="13">
        <v>3.2633398209491098</v>
      </c>
      <c r="L63" s="13">
        <v>2357.118675184</v>
      </c>
      <c r="M63" s="2" t="str">
        <f t="shared" si="3"/>
        <v>Mutation</v>
      </c>
      <c r="N63" s="6"/>
      <c r="O63" s="21" t="s">
        <v>37</v>
      </c>
      <c r="P63" s="9" t="s">
        <v>146</v>
      </c>
      <c r="Q63" s="22" t="str">
        <f t="shared" si="4"/>
        <v>Mutation</v>
      </c>
      <c r="R63" s="3" t="str">
        <f t="shared" si="5"/>
        <v>Mutation</v>
      </c>
    </row>
    <row r="64" spans="1:18" x14ac:dyDescent="0.45">
      <c r="A64" s="24" t="s">
        <v>38</v>
      </c>
      <c r="B64" s="6"/>
      <c r="C64" s="13">
        <v>20.557885088195199</v>
      </c>
      <c r="D64" s="2" t="str">
        <f t="shared" si="0"/>
        <v>Sample Pass</v>
      </c>
      <c r="E64" s="6"/>
      <c r="F64" s="13"/>
      <c r="G64" s="13">
        <v>22.136527797736999</v>
      </c>
      <c r="H64" s="2" t="str">
        <f t="shared" si="1"/>
        <v>N/A</v>
      </c>
      <c r="I64" s="2" t="str">
        <f t="shared" si="2"/>
        <v>Assay Pass</v>
      </c>
      <c r="J64" s="6"/>
      <c r="K64" s="13">
        <v>-0.19607532169311501</v>
      </c>
      <c r="L64" s="13">
        <v>3255.5657528122601</v>
      </c>
      <c r="M64" s="2" t="str">
        <f t="shared" si="3"/>
        <v>Mutation</v>
      </c>
      <c r="N64" s="6"/>
      <c r="O64" s="21" t="s">
        <v>38</v>
      </c>
      <c r="P64" s="9" t="s">
        <v>146</v>
      </c>
      <c r="Q64" s="22" t="str">
        <f t="shared" si="4"/>
        <v>Mutation</v>
      </c>
      <c r="R64" s="3" t="str">
        <f t="shared" si="5"/>
        <v>Mutation</v>
      </c>
    </row>
    <row r="65" spans="1:18" x14ac:dyDescent="0.45">
      <c r="A65" s="24" t="s">
        <v>38</v>
      </c>
      <c r="B65" s="6"/>
      <c r="C65" s="13">
        <v>20.107805796138901</v>
      </c>
      <c r="D65" s="2" t="str">
        <f t="shared" si="0"/>
        <v>Sample Pass</v>
      </c>
      <c r="E65" s="6"/>
      <c r="F65" s="13"/>
      <c r="G65" s="13">
        <v>21.21617081546</v>
      </c>
      <c r="H65" s="2" t="str">
        <f t="shared" si="1"/>
        <v>N/A</v>
      </c>
      <c r="I65" s="2" t="str">
        <f t="shared" si="2"/>
        <v>Assay Pass</v>
      </c>
      <c r="J65" s="6"/>
      <c r="K65" s="13">
        <v>3.1882280096774598</v>
      </c>
      <c r="L65" s="13">
        <v>3571.2629068364199</v>
      </c>
      <c r="M65" s="2" t="str">
        <f t="shared" si="3"/>
        <v>Mutation</v>
      </c>
      <c r="N65" s="6"/>
      <c r="O65" s="21" t="s">
        <v>38</v>
      </c>
      <c r="P65" s="9" t="s">
        <v>146</v>
      </c>
      <c r="Q65" s="22" t="str">
        <f t="shared" si="4"/>
        <v>Mutation</v>
      </c>
      <c r="R65" s="3" t="str">
        <f t="shared" si="5"/>
        <v>Mutation</v>
      </c>
    </row>
    <row r="66" spans="1:18" x14ac:dyDescent="0.45">
      <c r="A66" s="24" t="s">
        <v>39</v>
      </c>
      <c r="B66" s="6"/>
      <c r="C66" s="13">
        <v>24.283481902290301</v>
      </c>
      <c r="D66" s="2" t="str">
        <f t="shared" si="0"/>
        <v>Sample Pass</v>
      </c>
      <c r="E66" s="6"/>
      <c r="F66" s="13">
        <v>37.068063046540502</v>
      </c>
      <c r="G66" s="13"/>
      <c r="H66" s="2" t="str">
        <f t="shared" si="1"/>
        <v>Assay Fail</v>
      </c>
      <c r="I66" s="2" t="str">
        <f t="shared" si="2"/>
        <v>Assay Fail</v>
      </c>
      <c r="J66" s="6"/>
      <c r="K66" s="13">
        <v>164.502312483906</v>
      </c>
      <c r="L66" s="13">
        <v>-3.48390173459984</v>
      </c>
      <c r="M66" s="2" t="str">
        <f t="shared" si="3"/>
        <v>Undetermined</v>
      </c>
      <c r="N66" s="6"/>
      <c r="O66" s="21" t="s">
        <v>39</v>
      </c>
      <c r="P66" s="9" t="s">
        <v>146</v>
      </c>
      <c r="Q66" s="22" t="str">
        <f t="shared" si="4"/>
        <v>Mutation</v>
      </c>
      <c r="R66" s="3" t="str">
        <f t="shared" si="5"/>
        <v>Inconclusive</v>
      </c>
    </row>
    <row r="67" spans="1:18" x14ac:dyDescent="0.45">
      <c r="A67" s="24" t="s">
        <v>39</v>
      </c>
      <c r="B67" s="6"/>
      <c r="C67" s="13">
        <v>24.284933714487401</v>
      </c>
      <c r="D67" s="2" t="str">
        <f t="shared" ref="D67:D130" si="6">IF(C67&gt;33,"Sample Fail",IF(C67&gt;0,"Sample Pass","Sample Fail"))</f>
        <v>Sample Pass</v>
      </c>
      <c r="E67" s="6"/>
      <c r="F67" s="13">
        <v>25.7126066464164</v>
      </c>
      <c r="G67" s="13"/>
      <c r="H67" s="2" t="str">
        <f t="shared" ref="H67:H130" si="7">IF(F67&gt;32.68,"Assay Fail",IF(F67&gt;0,"Assay Pass",IF(AND(F67=0,G67=0),"Assay Fail",IF(AND(F67=0,I67="Assay Fail"),"Assay Fail","N/A"))))</f>
        <v>Assay Pass</v>
      </c>
      <c r="I67" s="2" t="str">
        <f t="shared" ref="I67:I130" si="8">IF(G67&gt;30.04,"Assay Fail",IF(G67&gt;0,"Assay Pass",IF(AND(F67=0,G67=0),"Assay Fail",IF(AND(G67=0,H67="Assay Fail"),"Assay Fail","N/A"))))</f>
        <v>N/A</v>
      </c>
      <c r="J67" s="6"/>
      <c r="K67" s="13">
        <v>691.52236153618605</v>
      </c>
      <c r="L67" s="13">
        <v>-2.6407958994382201</v>
      </c>
      <c r="M67" s="2" t="str">
        <f t="shared" ref="M67:M130" si="9">IF(D67="Sample Fail","Undetermined",IF(AND(D67="Sample Pass",H67="Assay Pass",K67&gt;L67),"Reference",IF(AND(D67="Sample Pass",I67="Assay Pass",L67&gt;K67),"Mutation","Undetermined")))</f>
        <v>Reference</v>
      </c>
      <c r="N67" s="6"/>
      <c r="O67" s="21" t="s">
        <v>39</v>
      </c>
      <c r="P67" s="9" t="s">
        <v>146</v>
      </c>
      <c r="Q67" s="22" t="str">
        <f t="shared" ref="Q67:Q130" si="10">IF(P67="B.1.1.7","Mutation","Reference")</f>
        <v>Mutation</v>
      </c>
      <c r="R67" s="3" t="str">
        <f t="shared" ref="R67:R130" si="11">IF(D67="Sample Fail","Rejected",IF(AND(D67="Sample Pass",H67="Assay Fail",M67="Undetermined"),"Inconclusive",IF(AND(D67="Sample Pass",I67="Assay Fail",M67="Undetermined"),"Inconclusive",IF(AND(D67="Sample Pass",M67="Mutation",Q67="Reference"),"False Positive",IF(AND(D67="Sample Pass",M67="Reference",Q67="Mutation"),"False Negative",IF(AND(D67="Sample Pass",M67="Mutation",Q67="Mutation"),"Mutation",IF(AND(D67="Sample Pass",M67="Reference",Q67="Reference"),"Reference","Not Resulted")))))))</f>
        <v>False Negative</v>
      </c>
    </row>
    <row r="68" spans="1:18" x14ac:dyDescent="0.45">
      <c r="A68" s="24" t="s">
        <v>40</v>
      </c>
      <c r="B68" s="6"/>
      <c r="C68" s="13">
        <v>26.034352122446499</v>
      </c>
      <c r="D68" s="2" t="str">
        <f t="shared" si="6"/>
        <v>Sample Pass</v>
      </c>
      <c r="E68" s="6"/>
      <c r="F68" s="13">
        <v>27.1756643650941</v>
      </c>
      <c r="G68" s="13"/>
      <c r="H68" s="2" t="str">
        <f t="shared" si="7"/>
        <v>Assay Pass</v>
      </c>
      <c r="I68" s="2" t="str">
        <f t="shared" si="8"/>
        <v>N/A</v>
      </c>
      <c r="J68" s="6"/>
      <c r="K68" s="13">
        <v>1108.95928712811</v>
      </c>
      <c r="L68" s="13">
        <v>87.481841403613601</v>
      </c>
      <c r="M68" s="2" t="str">
        <f t="shared" si="9"/>
        <v>Reference</v>
      </c>
      <c r="N68" s="6"/>
      <c r="O68" s="21" t="s">
        <v>40</v>
      </c>
      <c r="P68" s="2" t="s">
        <v>143</v>
      </c>
      <c r="Q68" s="22" t="str">
        <f t="shared" si="10"/>
        <v>Reference</v>
      </c>
      <c r="R68" s="3" t="str">
        <f t="shared" si="11"/>
        <v>Reference</v>
      </c>
    </row>
    <row r="69" spans="1:18" x14ac:dyDescent="0.45">
      <c r="A69" s="24" t="s">
        <v>40</v>
      </c>
      <c r="B69" s="6"/>
      <c r="C69" s="13">
        <v>26.2436326403067</v>
      </c>
      <c r="D69" s="2" t="str">
        <f t="shared" si="6"/>
        <v>Sample Pass</v>
      </c>
      <c r="E69" s="6"/>
      <c r="F69" s="13">
        <v>27.612067686646501</v>
      </c>
      <c r="G69" s="13"/>
      <c r="H69" s="2" t="str">
        <f t="shared" si="7"/>
        <v>Assay Pass</v>
      </c>
      <c r="I69" s="2" t="str">
        <f t="shared" si="8"/>
        <v>N/A</v>
      </c>
      <c r="J69" s="6"/>
      <c r="K69" s="13">
        <v>1031.9246781547499</v>
      </c>
      <c r="L69" s="13">
        <v>61.5393323035319</v>
      </c>
      <c r="M69" s="2" t="str">
        <f t="shared" si="9"/>
        <v>Reference</v>
      </c>
      <c r="N69" s="6"/>
      <c r="O69" s="21" t="s">
        <v>40</v>
      </c>
      <c r="P69" s="2" t="s">
        <v>143</v>
      </c>
      <c r="Q69" s="22" t="str">
        <f t="shared" si="10"/>
        <v>Reference</v>
      </c>
      <c r="R69" s="3" t="str">
        <f t="shared" si="11"/>
        <v>Reference</v>
      </c>
    </row>
    <row r="70" spans="1:18" x14ac:dyDescent="0.45">
      <c r="A70" s="24" t="s">
        <v>41</v>
      </c>
      <c r="B70" s="6"/>
      <c r="C70" s="13">
        <v>34.6001632887249</v>
      </c>
      <c r="D70" s="2" t="str">
        <f t="shared" si="6"/>
        <v>Sample Fail</v>
      </c>
      <c r="E70" s="6"/>
      <c r="F70" s="13"/>
      <c r="G70" s="13"/>
      <c r="H70" s="2" t="str">
        <f t="shared" si="7"/>
        <v>Assay Fail</v>
      </c>
      <c r="I70" s="2" t="str">
        <f t="shared" si="8"/>
        <v>Assay Fail</v>
      </c>
      <c r="J70" s="6"/>
      <c r="K70" s="13">
        <v>-4.9602765968575104</v>
      </c>
      <c r="L70" s="13">
        <v>3.94940818964551</v>
      </c>
      <c r="M70" s="2" t="str">
        <f t="shared" si="9"/>
        <v>Undetermined</v>
      </c>
      <c r="N70" s="6"/>
      <c r="O70" s="21" t="s">
        <v>41</v>
      </c>
      <c r="P70" s="2" t="s">
        <v>152</v>
      </c>
      <c r="Q70" s="22" t="str">
        <f t="shared" si="10"/>
        <v>Reference</v>
      </c>
      <c r="R70" s="3" t="str">
        <f t="shared" si="11"/>
        <v>Rejected</v>
      </c>
    </row>
    <row r="71" spans="1:18" x14ac:dyDescent="0.45">
      <c r="A71" s="24" t="s">
        <v>41</v>
      </c>
      <c r="B71" s="6"/>
      <c r="C71" s="13">
        <v>43.833524337535302</v>
      </c>
      <c r="D71" s="2" t="str">
        <f t="shared" si="6"/>
        <v>Sample Fail</v>
      </c>
      <c r="E71" s="6"/>
      <c r="F71" s="13"/>
      <c r="G71" s="13"/>
      <c r="H71" s="2" t="str">
        <f t="shared" si="7"/>
        <v>Assay Fail</v>
      </c>
      <c r="I71" s="2" t="str">
        <f t="shared" si="8"/>
        <v>Assay Fail</v>
      </c>
      <c r="J71" s="6"/>
      <c r="K71" s="13">
        <v>-3.3455122483601398</v>
      </c>
      <c r="L71" s="13">
        <v>1.8518400941320601</v>
      </c>
      <c r="M71" s="2" t="str">
        <f t="shared" si="9"/>
        <v>Undetermined</v>
      </c>
      <c r="N71" s="6"/>
      <c r="O71" s="21" t="s">
        <v>41</v>
      </c>
      <c r="P71" s="2" t="s">
        <v>152</v>
      </c>
      <c r="Q71" s="22" t="str">
        <f t="shared" si="10"/>
        <v>Reference</v>
      </c>
      <c r="R71" s="3" t="str">
        <f t="shared" si="11"/>
        <v>Rejected</v>
      </c>
    </row>
    <row r="72" spans="1:18" x14ac:dyDescent="0.45">
      <c r="A72" s="24" t="s">
        <v>42</v>
      </c>
      <c r="B72" s="6"/>
      <c r="C72" s="13">
        <v>22.5704778292253</v>
      </c>
      <c r="D72" s="2" t="str">
        <f t="shared" si="6"/>
        <v>Sample Pass</v>
      </c>
      <c r="E72" s="6"/>
      <c r="F72" s="13">
        <v>25.0517838653033</v>
      </c>
      <c r="G72" s="13"/>
      <c r="H72" s="2" t="str">
        <f t="shared" si="7"/>
        <v>Assay Pass</v>
      </c>
      <c r="I72" s="2" t="str">
        <f t="shared" si="8"/>
        <v>N/A</v>
      </c>
      <c r="J72" s="6"/>
      <c r="K72" s="13">
        <v>1180.69016324412</v>
      </c>
      <c r="L72" s="13">
        <v>62.847571939042197</v>
      </c>
      <c r="M72" s="2" t="str">
        <f t="shared" si="9"/>
        <v>Reference</v>
      </c>
      <c r="N72" s="6"/>
      <c r="O72" s="21" t="s">
        <v>42</v>
      </c>
      <c r="P72" s="2" t="s">
        <v>142</v>
      </c>
      <c r="Q72" s="22" t="str">
        <f t="shared" si="10"/>
        <v>Reference</v>
      </c>
      <c r="R72" s="3" t="str">
        <f t="shared" si="11"/>
        <v>Reference</v>
      </c>
    </row>
    <row r="73" spans="1:18" x14ac:dyDescent="0.45">
      <c r="A73" s="24" t="s">
        <v>42</v>
      </c>
      <c r="B73" s="6"/>
      <c r="C73" s="13">
        <v>22.597116271286399</v>
      </c>
      <c r="D73" s="2" t="str">
        <f t="shared" si="6"/>
        <v>Sample Pass</v>
      </c>
      <c r="E73" s="6"/>
      <c r="F73" s="13">
        <v>25.0666767702443</v>
      </c>
      <c r="G73" s="13"/>
      <c r="H73" s="2" t="str">
        <f t="shared" si="7"/>
        <v>Assay Pass</v>
      </c>
      <c r="I73" s="2" t="str">
        <f t="shared" si="8"/>
        <v>N/A</v>
      </c>
      <c r="J73" s="6"/>
      <c r="K73" s="13">
        <v>1122.7394544025201</v>
      </c>
      <c r="L73" s="13">
        <v>56.968110481115197</v>
      </c>
      <c r="M73" s="2" t="str">
        <f t="shared" si="9"/>
        <v>Reference</v>
      </c>
      <c r="N73" s="6"/>
      <c r="O73" s="21" t="s">
        <v>42</v>
      </c>
      <c r="P73" s="2" t="s">
        <v>142</v>
      </c>
      <c r="Q73" s="22" t="str">
        <f t="shared" si="10"/>
        <v>Reference</v>
      </c>
      <c r="R73" s="3" t="str">
        <f t="shared" si="11"/>
        <v>Reference</v>
      </c>
    </row>
    <row r="74" spans="1:18" x14ac:dyDescent="0.45">
      <c r="A74" s="24" t="s">
        <v>43</v>
      </c>
      <c r="B74" s="6"/>
      <c r="C74" s="13">
        <v>21.153089500518099</v>
      </c>
      <c r="D74" s="2" t="str">
        <f t="shared" si="6"/>
        <v>Sample Pass</v>
      </c>
      <c r="E74" s="6"/>
      <c r="F74" s="13">
        <v>23.1629521678686</v>
      </c>
      <c r="G74" s="13"/>
      <c r="H74" s="2" t="str">
        <f t="shared" si="7"/>
        <v>Assay Pass</v>
      </c>
      <c r="I74" s="2" t="str">
        <f t="shared" si="8"/>
        <v>N/A</v>
      </c>
      <c r="J74" s="6"/>
      <c r="K74" s="13">
        <v>1660.30681374745</v>
      </c>
      <c r="L74" s="13">
        <v>127.93766516535101</v>
      </c>
      <c r="M74" s="2" t="str">
        <f t="shared" si="9"/>
        <v>Reference</v>
      </c>
      <c r="N74" s="6"/>
      <c r="O74" s="21" t="s">
        <v>43</v>
      </c>
      <c r="P74" s="2" t="s">
        <v>143</v>
      </c>
      <c r="Q74" s="22" t="str">
        <f t="shared" si="10"/>
        <v>Reference</v>
      </c>
      <c r="R74" s="3" t="str">
        <f t="shared" si="11"/>
        <v>Reference</v>
      </c>
    </row>
    <row r="75" spans="1:18" x14ac:dyDescent="0.45">
      <c r="A75" s="24" t="s">
        <v>43</v>
      </c>
      <c r="B75" s="6"/>
      <c r="C75" s="13">
        <v>20.978773694749901</v>
      </c>
      <c r="D75" s="2" t="str">
        <f t="shared" si="6"/>
        <v>Sample Pass</v>
      </c>
      <c r="E75" s="6"/>
      <c r="F75" s="13">
        <v>22.8376399244517</v>
      </c>
      <c r="G75" s="13"/>
      <c r="H75" s="2" t="str">
        <f t="shared" si="7"/>
        <v>Assay Pass</v>
      </c>
      <c r="I75" s="2" t="str">
        <f t="shared" si="8"/>
        <v>N/A</v>
      </c>
      <c r="J75" s="6"/>
      <c r="K75" s="13">
        <v>1733.43276798857</v>
      </c>
      <c r="L75" s="13">
        <v>147.469167466361</v>
      </c>
      <c r="M75" s="2" t="str">
        <f t="shared" si="9"/>
        <v>Reference</v>
      </c>
      <c r="N75" s="6"/>
      <c r="O75" s="21" t="s">
        <v>43</v>
      </c>
      <c r="P75" s="2" t="s">
        <v>143</v>
      </c>
      <c r="Q75" s="22" t="str">
        <f t="shared" si="10"/>
        <v>Reference</v>
      </c>
      <c r="R75" s="3" t="str">
        <f t="shared" si="11"/>
        <v>Reference</v>
      </c>
    </row>
    <row r="76" spans="1:18" x14ac:dyDescent="0.45">
      <c r="A76" s="24" t="s">
        <v>44</v>
      </c>
      <c r="B76" s="6"/>
      <c r="C76" s="13">
        <v>19.928042412199101</v>
      </c>
      <c r="D76" s="2" t="str">
        <f t="shared" si="6"/>
        <v>Sample Pass</v>
      </c>
      <c r="E76" s="6"/>
      <c r="F76" s="13">
        <v>21.849072352743502</v>
      </c>
      <c r="G76" s="13"/>
      <c r="H76" s="2" t="str">
        <f t="shared" si="7"/>
        <v>Assay Pass</v>
      </c>
      <c r="I76" s="2" t="str">
        <f t="shared" si="8"/>
        <v>N/A</v>
      </c>
      <c r="J76" s="6"/>
      <c r="K76" s="13">
        <v>1893.51472146177</v>
      </c>
      <c r="L76" s="13">
        <v>141.97878894412401</v>
      </c>
      <c r="M76" s="2" t="str">
        <f t="shared" si="9"/>
        <v>Reference</v>
      </c>
      <c r="N76" s="6"/>
      <c r="O76" s="21" t="s">
        <v>44</v>
      </c>
      <c r="P76" s="9" t="s">
        <v>148</v>
      </c>
      <c r="Q76" s="22" t="str">
        <f t="shared" si="10"/>
        <v>Reference</v>
      </c>
      <c r="R76" s="3" t="str">
        <f t="shared" si="11"/>
        <v>Reference</v>
      </c>
    </row>
    <row r="77" spans="1:18" x14ac:dyDescent="0.45">
      <c r="A77" s="24" t="s">
        <v>44</v>
      </c>
      <c r="B77" s="6"/>
      <c r="C77" s="13">
        <v>20.655949282774099</v>
      </c>
      <c r="D77" s="2" t="str">
        <f t="shared" si="6"/>
        <v>Sample Pass</v>
      </c>
      <c r="E77" s="6"/>
      <c r="F77" s="13">
        <v>22.506897306819901</v>
      </c>
      <c r="G77" s="13"/>
      <c r="H77" s="2" t="str">
        <f t="shared" si="7"/>
        <v>Assay Pass</v>
      </c>
      <c r="I77" s="2" t="str">
        <f t="shared" si="8"/>
        <v>N/A</v>
      </c>
      <c r="J77" s="6"/>
      <c r="K77" s="13">
        <v>1696.3156926889001</v>
      </c>
      <c r="L77" s="13">
        <v>93.369752691617606</v>
      </c>
      <c r="M77" s="2" t="str">
        <f t="shared" si="9"/>
        <v>Reference</v>
      </c>
      <c r="N77" s="6"/>
      <c r="O77" s="21" t="s">
        <v>44</v>
      </c>
      <c r="P77" s="9" t="s">
        <v>148</v>
      </c>
      <c r="Q77" s="22" t="str">
        <f t="shared" si="10"/>
        <v>Reference</v>
      </c>
      <c r="R77" s="3" t="str">
        <f t="shared" si="11"/>
        <v>Reference</v>
      </c>
    </row>
    <row r="78" spans="1:18" x14ac:dyDescent="0.45">
      <c r="A78" s="24" t="s">
        <v>45</v>
      </c>
      <c r="B78" s="6"/>
      <c r="C78" s="13">
        <v>24.4260824592101</v>
      </c>
      <c r="D78" s="2" t="str">
        <f t="shared" si="6"/>
        <v>Sample Pass</v>
      </c>
      <c r="E78" s="6"/>
      <c r="F78" s="13">
        <v>26.371269455783501</v>
      </c>
      <c r="G78" s="13"/>
      <c r="H78" s="2" t="str">
        <f t="shared" si="7"/>
        <v>Assay Pass</v>
      </c>
      <c r="I78" s="2" t="str">
        <f t="shared" si="8"/>
        <v>N/A</v>
      </c>
      <c r="J78" s="6"/>
      <c r="K78" s="13">
        <v>865.89657705836396</v>
      </c>
      <c r="L78" s="13">
        <v>52.801424898099398</v>
      </c>
      <c r="M78" s="2" t="str">
        <f t="shared" si="9"/>
        <v>Reference</v>
      </c>
      <c r="N78" s="6"/>
      <c r="O78" s="21" t="s">
        <v>45</v>
      </c>
      <c r="P78" s="9" t="s">
        <v>148</v>
      </c>
      <c r="Q78" s="22" t="str">
        <f t="shared" si="10"/>
        <v>Reference</v>
      </c>
      <c r="R78" s="3" t="str">
        <f t="shared" si="11"/>
        <v>Reference</v>
      </c>
    </row>
    <row r="79" spans="1:18" x14ac:dyDescent="0.45">
      <c r="A79" s="24" t="s">
        <v>45</v>
      </c>
      <c r="B79" s="6"/>
      <c r="C79" s="13">
        <v>24.267495861023502</v>
      </c>
      <c r="D79" s="2" t="str">
        <f t="shared" si="6"/>
        <v>Sample Pass</v>
      </c>
      <c r="E79" s="6"/>
      <c r="F79" s="13">
        <v>25.899690026237899</v>
      </c>
      <c r="G79" s="13"/>
      <c r="H79" s="2" t="str">
        <f t="shared" si="7"/>
        <v>Assay Pass</v>
      </c>
      <c r="I79" s="2" t="str">
        <f t="shared" si="8"/>
        <v>N/A</v>
      </c>
      <c r="J79" s="6"/>
      <c r="K79" s="13">
        <v>1125.9081005719199</v>
      </c>
      <c r="L79" s="13">
        <v>110.965507798777</v>
      </c>
      <c r="M79" s="2" t="str">
        <f t="shared" si="9"/>
        <v>Reference</v>
      </c>
      <c r="N79" s="6"/>
      <c r="O79" s="21" t="s">
        <v>45</v>
      </c>
      <c r="P79" s="9" t="s">
        <v>148</v>
      </c>
      <c r="Q79" s="22" t="str">
        <f t="shared" si="10"/>
        <v>Reference</v>
      </c>
      <c r="R79" s="3" t="str">
        <f t="shared" si="11"/>
        <v>Reference</v>
      </c>
    </row>
    <row r="80" spans="1:18" x14ac:dyDescent="0.45">
      <c r="A80" s="24" t="s">
        <v>46</v>
      </c>
      <c r="B80" s="6"/>
      <c r="C80" s="13">
        <v>18.729802048143501</v>
      </c>
      <c r="D80" s="2" t="str">
        <f t="shared" si="6"/>
        <v>Sample Pass</v>
      </c>
      <c r="E80" s="6"/>
      <c r="F80" s="13">
        <v>20.509095008271601</v>
      </c>
      <c r="G80" s="13"/>
      <c r="H80" s="2" t="str">
        <f t="shared" si="7"/>
        <v>Assay Pass</v>
      </c>
      <c r="I80" s="2" t="str">
        <f t="shared" si="8"/>
        <v>N/A</v>
      </c>
      <c r="J80" s="6"/>
      <c r="K80" s="13">
        <v>2001.56819644707</v>
      </c>
      <c r="L80" s="13">
        <v>177.90345232937699</v>
      </c>
      <c r="M80" s="2" t="str">
        <f t="shared" si="9"/>
        <v>Reference</v>
      </c>
      <c r="N80" s="6"/>
      <c r="O80" s="21" t="s">
        <v>46</v>
      </c>
      <c r="P80" s="9" t="s">
        <v>148</v>
      </c>
      <c r="Q80" s="22" t="str">
        <f t="shared" si="10"/>
        <v>Reference</v>
      </c>
      <c r="R80" s="3" t="str">
        <f t="shared" si="11"/>
        <v>Reference</v>
      </c>
    </row>
    <row r="81" spans="1:18" x14ac:dyDescent="0.45">
      <c r="A81" s="24" t="s">
        <v>46</v>
      </c>
      <c r="B81" s="6"/>
      <c r="C81" s="13">
        <v>20.014209418511101</v>
      </c>
      <c r="D81" s="2" t="str">
        <f t="shared" si="6"/>
        <v>Sample Pass</v>
      </c>
      <c r="E81" s="6"/>
      <c r="F81" s="13">
        <v>21.641771752867299</v>
      </c>
      <c r="G81" s="13"/>
      <c r="H81" s="2" t="str">
        <f t="shared" si="7"/>
        <v>Assay Pass</v>
      </c>
      <c r="I81" s="2" t="str">
        <f t="shared" si="8"/>
        <v>N/A</v>
      </c>
      <c r="J81" s="6"/>
      <c r="K81" s="13">
        <v>1728.1729105387701</v>
      </c>
      <c r="L81" s="13">
        <v>158.723379662588</v>
      </c>
      <c r="M81" s="2" t="str">
        <f t="shared" si="9"/>
        <v>Reference</v>
      </c>
      <c r="N81" s="6"/>
      <c r="O81" s="21" t="s">
        <v>46</v>
      </c>
      <c r="P81" s="9" t="s">
        <v>148</v>
      </c>
      <c r="Q81" s="22" t="str">
        <f t="shared" si="10"/>
        <v>Reference</v>
      </c>
      <c r="R81" s="3" t="str">
        <f t="shared" si="11"/>
        <v>Reference</v>
      </c>
    </row>
    <row r="82" spans="1:18" x14ac:dyDescent="0.45">
      <c r="A82" s="24" t="s">
        <v>47</v>
      </c>
      <c r="B82" s="6"/>
      <c r="C82" s="13">
        <v>24.297479023374802</v>
      </c>
      <c r="D82" s="2" t="str">
        <f t="shared" si="6"/>
        <v>Sample Pass</v>
      </c>
      <c r="E82" s="6"/>
      <c r="F82" s="13"/>
      <c r="G82" s="13">
        <v>25.691227638471801</v>
      </c>
      <c r="H82" s="2" t="str">
        <f t="shared" si="7"/>
        <v>N/A</v>
      </c>
      <c r="I82" s="2" t="str">
        <f t="shared" si="8"/>
        <v>Assay Pass</v>
      </c>
      <c r="J82" s="6"/>
      <c r="K82" s="13">
        <v>3.2894580108581999</v>
      </c>
      <c r="L82" s="13">
        <v>2974.4860496565002</v>
      </c>
      <c r="M82" s="2" t="str">
        <f t="shared" si="9"/>
        <v>Mutation</v>
      </c>
      <c r="N82" s="6"/>
      <c r="O82" s="21" t="s">
        <v>47</v>
      </c>
      <c r="P82" s="9" t="s">
        <v>146</v>
      </c>
      <c r="Q82" s="22" t="str">
        <f t="shared" si="10"/>
        <v>Mutation</v>
      </c>
      <c r="R82" s="3" t="str">
        <f t="shared" si="11"/>
        <v>Mutation</v>
      </c>
    </row>
    <row r="83" spans="1:18" x14ac:dyDescent="0.45">
      <c r="A83" s="24" t="s">
        <v>47</v>
      </c>
      <c r="B83" s="6"/>
      <c r="C83" s="13">
        <v>24.932367806090099</v>
      </c>
      <c r="D83" s="2" t="str">
        <f t="shared" si="6"/>
        <v>Sample Pass</v>
      </c>
      <c r="E83" s="6"/>
      <c r="F83" s="13"/>
      <c r="G83" s="13">
        <v>26.319882294055098</v>
      </c>
      <c r="H83" s="2" t="str">
        <f t="shared" si="7"/>
        <v>N/A</v>
      </c>
      <c r="I83" s="2" t="str">
        <f t="shared" si="8"/>
        <v>Assay Pass</v>
      </c>
      <c r="J83" s="6"/>
      <c r="K83" s="13">
        <v>2.52311901401026</v>
      </c>
      <c r="L83" s="13">
        <v>3045.39629753288</v>
      </c>
      <c r="M83" s="2" t="str">
        <f t="shared" si="9"/>
        <v>Mutation</v>
      </c>
      <c r="N83" s="6"/>
      <c r="O83" s="21" t="s">
        <v>47</v>
      </c>
      <c r="P83" s="9" t="s">
        <v>146</v>
      </c>
      <c r="Q83" s="22" t="str">
        <f t="shared" si="10"/>
        <v>Mutation</v>
      </c>
      <c r="R83" s="3" t="str">
        <f t="shared" si="11"/>
        <v>Mutation</v>
      </c>
    </row>
    <row r="84" spans="1:18" x14ac:dyDescent="0.45">
      <c r="A84" s="24" t="s">
        <v>48</v>
      </c>
      <c r="B84" s="6"/>
      <c r="C84" s="13">
        <v>16.396858316696299</v>
      </c>
      <c r="D84" s="2" t="str">
        <f t="shared" si="6"/>
        <v>Sample Pass</v>
      </c>
      <c r="E84" s="6"/>
      <c r="F84" s="13"/>
      <c r="G84" s="13">
        <v>17.682461551884799</v>
      </c>
      <c r="H84" s="2" t="str">
        <f t="shared" si="7"/>
        <v>N/A</v>
      </c>
      <c r="I84" s="2" t="str">
        <f t="shared" si="8"/>
        <v>Assay Pass</v>
      </c>
      <c r="J84" s="6"/>
      <c r="K84" s="13">
        <v>1.51278023822852</v>
      </c>
      <c r="L84" s="13">
        <v>3796.3525011352799</v>
      </c>
      <c r="M84" s="2" t="str">
        <f t="shared" si="9"/>
        <v>Mutation</v>
      </c>
      <c r="N84" s="6"/>
      <c r="O84" s="21" t="s">
        <v>48</v>
      </c>
      <c r="P84" s="9" t="s">
        <v>146</v>
      </c>
      <c r="Q84" s="22" t="str">
        <f t="shared" si="10"/>
        <v>Mutation</v>
      </c>
      <c r="R84" s="3" t="str">
        <f t="shared" si="11"/>
        <v>Mutation</v>
      </c>
    </row>
    <row r="85" spans="1:18" x14ac:dyDescent="0.45">
      <c r="A85" s="24" t="s">
        <v>48</v>
      </c>
      <c r="B85" s="6"/>
      <c r="C85" s="13">
        <v>16.900375814960999</v>
      </c>
      <c r="D85" s="2" t="str">
        <f t="shared" si="6"/>
        <v>Sample Pass</v>
      </c>
      <c r="E85" s="6"/>
      <c r="F85" s="13"/>
      <c r="G85" s="13">
        <v>18.2590057326289</v>
      </c>
      <c r="H85" s="2" t="str">
        <f t="shared" si="7"/>
        <v>N/A</v>
      </c>
      <c r="I85" s="2" t="str">
        <f t="shared" si="8"/>
        <v>Assay Pass</v>
      </c>
      <c r="J85" s="6"/>
      <c r="K85" s="13">
        <v>3.18433156627361</v>
      </c>
      <c r="L85" s="13">
        <v>3791.83807188012</v>
      </c>
      <c r="M85" s="2" t="str">
        <f t="shared" si="9"/>
        <v>Mutation</v>
      </c>
      <c r="N85" s="6"/>
      <c r="O85" s="21" t="s">
        <v>48</v>
      </c>
      <c r="P85" s="9" t="s">
        <v>146</v>
      </c>
      <c r="Q85" s="22" t="str">
        <f t="shared" si="10"/>
        <v>Mutation</v>
      </c>
      <c r="R85" s="3" t="str">
        <f t="shared" si="11"/>
        <v>Mutation</v>
      </c>
    </row>
    <row r="86" spans="1:18" x14ac:dyDescent="0.45">
      <c r="A86" s="24" t="s">
        <v>49</v>
      </c>
      <c r="B86" s="6"/>
      <c r="C86" s="13">
        <v>26.5268649467655</v>
      </c>
      <c r="D86" s="2" t="str">
        <f t="shared" si="6"/>
        <v>Sample Pass</v>
      </c>
      <c r="E86" s="6"/>
      <c r="F86" s="13"/>
      <c r="G86" s="13">
        <v>27.4862027374269</v>
      </c>
      <c r="H86" s="2" t="str">
        <f t="shared" si="7"/>
        <v>N/A</v>
      </c>
      <c r="I86" s="2" t="str">
        <f t="shared" si="8"/>
        <v>Assay Pass</v>
      </c>
      <c r="J86" s="6"/>
      <c r="K86" s="13">
        <v>-1.56785282010105</v>
      </c>
      <c r="L86" s="13">
        <v>2177.1962325843801</v>
      </c>
      <c r="M86" s="2" t="str">
        <f t="shared" si="9"/>
        <v>Mutation</v>
      </c>
      <c r="N86" s="6"/>
      <c r="O86" s="21" t="s">
        <v>49</v>
      </c>
      <c r="P86" s="9" t="s">
        <v>146</v>
      </c>
      <c r="Q86" s="22" t="str">
        <f t="shared" si="10"/>
        <v>Mutation</v>
      </c>
      <c r="R86" s="3" t="str">
        <f t="shared" si="11"/>
        <v>Mutation</v>
      </c>
    </row>
    <row r="87" spans="1:18" x14ac:dyDescent="0.45">
      <c r="A87" s="24" t="s">
        <v>49</v>
      </c>
      <c r="B87" s="6"/>
      <c r="C87" s="13">
        <v>26.855060673226099</v>
      </c>
      <c r="D87" s="2" t="str">
        <f t="shared" si="6"/>
        <v>Sample Pass</v>
      </c>
      <c r="E87" s="6"/>
      <c r="F87" s="13"/>
      <c r="G87" s="13">
        <v>28.255974964240501</v>
      </c>
      <c r="H87" s="2" t="str">
        <f t="shared" si="7"/>
        <v>N/A</v>
      </c>
      <c r="I87" s="2" t="str">
        <f t="shared" si="8"/>
        <v>Assay Pass</v>
      </c>
      <c r="J87" s="6"/>
      <c r="K87" s="13">
        <v>1.17295447868992</v>
      </c>
      <c r="L87" s="13">
        <v>1625.11878894446</v>
      </c>
      <c r="M87" s="2" t="str">
        <f t="shared" si="9"/>
        <v>Mutation</v>
      </c>
      <c r="N87" s="6"/>
      <c r="O87" s="21" t="s">
        <v>49</v>
      </c>
      <c r="P87" s="9" t="s">
        <v>146</v>
      </c>
      <c r="Q87" s="22" t="str">
        <f t="shared" si="10"/>
        <v>Mutation</v>
      </c>
      <c r="R87" s="3" t="str">
        <f t="shared" si="11"/>
        <v>Mutation</v>
      </c>
    </row>
    <row r="88" spans="1:18" x14ac:dyDescent="0.45">
      <c r="A88" s="24" t="s">
        <v>50</v>
      </c>
      <c r="B88" s="6"/>
      <c r="C88" s="13">
        <v>21.401314913404502</v>
      </c>
      <c r="D88" s="2" t="str">
        <f t="shared" si="6"/>
        <v>Sample Pass</v>
      </c>
      <c r="E88" s="6"/>
      <c r="F88" s="13">
        <v>23.3758548489979</v>
      </c>
      <c r="G88" s="13"/>
      <c r="H88" s="2" t="str">
        <f t="shared" si="7"/>
        <v>Assay Pass</v>
      </c>
      <c r="I88" s="2" t="str">
        <f t="shared" si="8"/>
        <v>N/A</v>
      </c>
      <c r="J88" s="6"/>
      <c r="K88" s="13">
        <v>1079.72838506976</v>
      </c>
      <c r="L88" s="13">
        <v>100.011518322524</v>
      </c>
      <c r="M88" s="2" t="str">
        <f t="shared" si="9"/>
        <v>Reference</v>
      </c>
      <c r="N88" s="6"/>
      <c r="O88" s="21" t="s">
        <v>50</v>
      </c>
      <c r="P88" s="2" t="s">
        <v>153</v>
      </c>
      <c r="Q88" s="22" t="str">
        <f t="shared" si="10"/>
        <v>Reference</v>
      </c>
      <c r="R88" s="3" t="str">
        <f t="shared" si="11"/>
        <v>Reference</v>
      </c>
    </row>
    <row r="89" spans="1:18" x14ac:dyDescent="0.45">
      <c r="A89" s="24" t="s">
        <v>50</v>
      </c>
      <c r="B89" s="6"/>
      <c r="C89" s="13">
        <v>18.759902942921599</v>
      </c>
      <c r="D89" s="2" t="str">
        <f t="shared" si="6"/>
        <v>Sample Pass</v>
      </c>
      <c r="E89" s="6"/>
      <c r="F89" s="13">
        <v>20.7183721099147</v>
      </c>
      <c r="G89" s="13"/>
      <c r="H89" s="2" t="str">
        <f t="shared" si="7"/>
        <v>Assay Pass</v>
      </c>
      <c r="I89" s="2" t="str">
        <f t="shared" si="8"/>
        <v>N/A</v>
      </c>
      <c r="J89" s="6"/>
      <c r="K89" s="13">
        <v>1644.98517345868</v>
      </c>
      <c r="L89" s="13">
        <v>168.137018229494</v>
      </c>
      <c r="M89" s="2" t="str">
        <f t="shared" si="9"/>
        <v>Reference</v>
      </c>
      <c r="N89" s="6"/>
      <c r="O89" s="21" t="s">
        <v>50</v>
      </c>
      <c r="P89" s="2" t="s">
        <v>153</v>
      </c>
      <c r="Q89" s="22" t="str">
        <f t="shared" si="10"/>
        <v>Reference</v>
      </c>
      <c r="R89" s="3" t="str">
        <f t="shared" si="11"/>
        <v>Reference</v>
      </c>
    </row>
    <row r="90" spans="1:18" x14ac:dyDescent="0.45">
      <c r="A90" s="24" t="s">
        <v>51</v>
      </c>
      <c r="B90" s="6"/>
      <c r="C90" s="33">
        <v>26.8830792559325</v>
      </c>
      <c r="D90" s="2" t="str">
        <f t="shared" si="6"/>
        <v>Sample Pass</v>
      </c>
      <c r="E90" s="6"/>
      <c r="F90" s="33">
        <v>27.4114019552391</v>
      </c>
      <c r="G90" s="33"/>
      <c r="H90" s="2" t="str">
        <f t="shared" si="7"/>
        <v>Assay Pass</v>
      </c>
      <c r="I90" s="2" t="str">
        <f t="shared" si="8"/>
        <v>N/A</v>
      </c>
      <c r="J90" s="6"/>
      <c r="K90" s="33">
        <v>1229.72339893406</v>
      </c>
      <c r="L90" s="33">
        <v>127.06702742184601</v>
      </c>
      <c r="M90" s="2" t="str">
        <f t="shared" si="9"/>
        <v>Reference</v>
      </c>
      <c r="N90" s="6"/>
      <c r="O90" s="21" t="s">
        <v>51</v>
      </c>
      <c r="P90" s="9" t="s">
        <v>153</v>
      </c>
      <c r="Q90" s="22" t="str">
        <f t="shared" si="10"/>
        <v>Reference</v>
      </c>
      <c r="R90" s="3" t="str">
        <f t="shared" si="11"/>
        <v>Reference</v>
      </c>
    </row>
    <row r="91" spans="1:18" x14ac:dyDescent="0.45">
      <c r="A91" s="24" t="s">
        <v>51</v>
      </c>
      <c r="B91" s="6"/>
      <c r="C91" s="33">
        <v>25.4372787396189</v>
      </c>
      <c r="D91" s="2" t="str">
        <f t="shared" si="6"/>
        <v>Sample Pass</v>
      </c>
      <c r="E91" s="6"/>
      <c r="F91" s="33">
        <v>26.6542667479901</v>
      </c>
      <c r="G91" s="33"/>
      <c r="H91" s="2" t="str">
        <f t="shared" si="7"/>
        <v>Assay Pass</v>
      </c>
      <c r="I91" s="2" t="str">
        <f t="shared" si="8"/>
        <v>N/A</v>
      </c>
      <c r="J91" s="6"/>
      <c r="K91" s="33">
        <v>1219.40573866042</v>
      </c>
      <c r="L91" s="33">
        <v>137.220049001658</v>
      </c>
      <c r="M91" s="2" t="str">
        <f t="shared" si="9"/>
        <v>Reference</v>
      </c>
      <c r="N91" s="6"/>
      <c r="O91" s="21" t="s">
        <v>51</v>
      </c>
      <c r="P91" s="9" t="s">
        <v>153</v>
      </c>
      <c r="Q91" s="22" t="str">
        <f t="shared" si="10"/>
        <v>Reference</v>
      </c>
      <c r="R91" s="3" t="str">
        <f t="shared" si="11"/>
        <v>Reference</v>
      </c>
    </row>
    <row r="92" spans="1:18" x14ac:dyDescent="0.45">
      <c r="A92" s="24" t="s">
        <v>52</v>
      </c>
      <c r="B92" s="6"/>
      <c r="C92" s="33">
        <v>26.772215063753499</v>
      </c>
      <c r="D92" s="2" t="str">
        <f t="shared" si="6"/>
        <v>Sample Pass</v>
      </c>
      <c r="E92" s="6"/>
      <c r="F92" s="33">
        <v>27.4863662178774</v>
      </c>
      <c r="G92" s="33"/>
      <c r="H92" s="2" t="str">
        <f t="shared" si="7"/>
        <v>Assay Pass</v>
      </c>
      <c r="I92" s="2" t="str">
        <f t="shared" si="8"/>
        <v>N/A</v>
      </c>
      <c r="J92" s="6"/>
      <c r="K92" s="33">
        <v>1523.6839172873799</v>
      </c>
      <c r="L92" s="33">
        <v>116.139731428717</v>
      </c>
      <c r="M92" s="2" t="str">
        <f t="shared" si="9"/>
        <v>Reference</v>
      </c>
      <c r="N92" s="6"/>
      <c r="O92" s="21" t="s">
        <v>52</v>
      </c>
      <c r="P92" s="9" t="s">
        <v>153</v>
      </c>
      <c r="Q92" s="22" t="str">
        <f t="shared" si="10"/>
        <v>Reference</v>
      </c>
      <c r="R92" s="3" t="str">
        <f t="shared" si="11"/>
        <v>Reference</v>
      </c>
    </row>
    <row r="93" spans="1:18" x14ac:dyDescent="0.45">
      <c r="A93" s="24" t="s">
        <v>52</v>
      </c>
      <c r="B93" s="6"/>
      <c r="C93" s="33">
        <v>27.220593495546002</v>
      </c>
      <c r="D93" s="2" t="str">
        <f t="shared" si="6"/>
        <v>Sample Pass</v>
      </c>
      <c r="E93" s="6"/>
      <c r="F93" s="33">
        <v>27.918413720290999</v>
      </c>
      <c r="G93" s="33"/>
      <c r="H93" s="2" t="str">
        <f t="shared" si="7"/>
        <v>Assay Pass</v>
      </c>
      <c r="I93" s="2" t="str">
        <f t="shared" si="8"/>
        <v>N/A</v>
      </c>
      <c r="J93" s="6"/>
      <c r="K93" s="33">
        <v>1562.6882768365101</v>
      </c>
      <c r="L93" s="33">
        <v>131.82775224688601</v>
      </c>
      <c r="M93" s="2" t="str">
        <f t="shared" si="9"/>
        <v>Reference</v>
      </c>
      <c r="N93" s="6"/>
      <c r="O93" s="21" t="s">
        <v>52</v>
      </c>
      <c r="P93" s="9" t="s">
        <v>153</v>
      </c>
      <c r="Q93" s="22" t="str">
        <f t="shared" si="10"/>
        <v>Reference</v>
      </c>
      <c r="R93" s="3" t="str">
        <f t="shared" si="11"/>
        <v>Reference</v>
      </c>
    </row>
    <row r="94" spans="1:18" x14ac:dyDescent="0.45">
      <c r="A94" s="24" t="s">
        <v>53</v>
      </c>
      <c r="B94" s="6"/>
      <c r="C94" s="33">
        <v>29.507970334684401</v>
      </c>
      <c r="D94" s="2" t="str">
        <f t="shared" si="6"/>
        <v>Sample Pass</v>
      </c>
      <c r="E94" s="6"/>
      <c r="F94" s="33">
        <v>32.204405031440999</v>
      </c>
      <c r="G94" s="33"/>
      <c r="H94" s="2" t="str">
        <f t="shared" si="7"/>
        <v>Assay Pass</v>
      </c>
      <c r="I94" s="2" t="str">
        <f t="shared" si="8"/>
        <v>N/A</v>
      </c>
      <c r="J94" s="6"/>
      <c r="K94" s="33">
        <v>420.29978725470801</v>
      </c>
      <c r="L94" s="33">
        <v>66.893734559386303</v>
      </c>
      <c r="M94" s="2" t="str">
        <f t="shared" si="9"/>
        <v>Reference</v>
      </c>
      <c r="N94" s="6"/>
      <c r="O94" s="21" t="s">
        <v>53</v>
      </c>
      <c r="P94" s="2" t="s">
        <v>154</v>
      </c>
      <c r="Q94" s="22" t="str">
        <f t="shared" si="10"/>
        <v>Reference</v>
      </c>
      <c r="R94" s="3" t="str">
        <f t="shared" si="11"/>
        <v>Reference</v>
      </c>
    </row>
    <row r="95" spans="1:18" x14ac:dyDescent="0.45">
      <c r="A95" s="24" t="s">
        <v>53</v>
      </c>
      <c r="B95" s="6"/>
      <c r="C95" s="33">
        <v>29.833266409299998</v>
      </c>
      <c r="D95" s="2" t="str">
        <f t="shared" si="6"/>
        <v>Sample Pass</v>
      </c>
      <c r="E95" s="6"/>
      <c r="F95" s="33">
        <v>31.538077170822401</v>
      </c>
      <c r="G95" s="33"/>
      <c r="H95" s="2" t="str">
        <f t="shared" si="7"/>
        <v>Assay Pass</v>
      </c>
      <c r="I95" s="2" t="str">
        <f t="shared" si="8"/>
        <v>N/A</v>
      </c>
      <c r="J95" s="6"/>
      <c r="K95" s="33">
        <v>430.455525051481</v>
      </c>
      <c r="L95" s="33">
        <v>69.835387516848201</v>
      </c>
      <c r="M95" s="2" t="str">
        <f t="shared" si="9"/>
        <v>Reference</v>
      </c>
      <c r="N95" s="6"/>
      <c r="O95" s="21" t="s">
        <v>53</v>
      </c>
      <c r="P95" s="2" t="s">
        <v>154</v>
      </c>
      <c r="Q95" s="22" t="str">
        <f t="shared" si="10"/>
        <v>Reference</v>
      </c>
      <c r="R95" s="3" t="str">
        <f t="shared" si="11"/>
        <v>Reference</v>
      </c>
    </row>
    <row r="96" spans="1:18" x14ac:dyDescent="0.45">
      <c r="A96" s="24" t="s">
        <v>54</v>
      </c>
      <c r="B96" s="6"/>
      <c r="C96" s="33">
        <v>21.559863519598601</v>
      </c>
      <c r="D96" s="2" t="str">
        <f t="shared" si="6"/>
        <v>Sample Pass</v>
      </c>
      <c r="E96" s="6"/>
      <c r="F96" s="33"/>
      <c r="G96" s="33">
        <v>22.282068524909899</v>
      </c>
      <c r="H96" s="2" t="str">
        <f t="shared" si="7"/>
        <v>N/A</v>
      </c>
      <c r="I96" s="2" t="str">
        <f t="shared" si="8"/>
        <v>Assay Pass</v>
      </c>
      <c r="J96" s="6"/>
      <c r="K96" s="33">
        <v>0.78127052938680197</v>
      </c>
      <c r="L96" s="33">
        <v>2328.1118081705099</v>
      </c>
      <c r="M96" s="2" t="str">
        <f t="shared" si="9"/>
        <v>Mutation</v>
      </c>
      <c r="N96" s="6"/>
      <c r="O96" s="21" t="s">
        <v>54</v>
      </c>
      <c r="P96" s="9" t="s">
        <v>146</v>
      </c>
      <c r="Q96" s="22" t="str">
        <f t="shared" si="10"/>
        <v>Mutation</v>
      </c>
      <c r="R96" s="3" t="str">
        <f t="shared" si="11"/>
        <v>Mutation</v>
      </c>
    </row>
    <row r="97" spans="1:18" x14ac:dyDescent="0.45">
      <c r="A97" s="24" t="s">
        <v>54</v>
      </c>
      <c r="B97" s="6"/>
      <c r="C97" s="33">
        <v>20.898863956881002</v>
      </c>
      <c r="D97" s="2" t="str">
        <f t="shared" si="6"/>
        <v>Sample Pass</v>
      </c>
      <c r="E97" s="6"/>
      <c r="F97" s="33"/>
      <c r="G97" s="33">
        <v>21.831751056342</v>
      </c>
      <c r="H97" s="2" t="str">
        <f t="shared" si="7"/>
        <v>N/A</v>
      </c>
      <c r="I97" s="2" t="str">
        <f t="shared" si="8"/>
        <v>Assay Pass</v>
      </c>
      <c r="J97" s="6"/>
      <c r="K97" s="33">
        <v>-0.606692750889124</v>
      </c>
      <c r="L97" s="33">
        <v>2159.7452358812898</v>
      </c>
      <c r="M97" s="2" t="str">
        <f t="shared" si="9"/>
        <v>Mutation</v>
      </c>
      <c r="N97" s="6"/>
      <c r="O97" s="21" t="s">
        <v>54</v>
      </c>
      <c r="P97" s="9" t="s">
        <v>146</v>
      </c>
      <c r="Q97" s="22" t="str">
        <f t="shared" si="10"/>
        <v>Mutation</v>
      </c>
      <c r="R97" s="3" t="str">
        <f t="shared" si="11"/>
        <v>Mutation</v>
      </c>
    </row>
    <row r="98" spans="1:18" x14ac:dyDescent="0.45">
      <c r="A98" s="24" t="s">
        <v>55</v>
      </c>
      <c r="B98" s="6"/>
      <c r="C98" s="33">
        <v>23.734079853301601</v>
      </c>
      <c r="D98" s="2" t="str">
        <f t="shared" si="6"/>
        <v>Sample Pass</v>
      </c>
      <c r="E98" s="6"/>
      <c r="F98" s="33"/>
      <c r="G98" s="33">
        <v>24.147359810029599</v>
      </c>
      <c r="H98" s="2" t="str">
        <f t="shared" si="7"/>
        <v>N/A</v>
      </c>
      <c r="I98" s="2" t="str">
        <f t="shared" si="8"/>
        <v>Assay Pass</v>
      </c>
      <c r="J98" s="6"/>
      <c r="K98" s="33">
        <v>7.9695595027715199E-2</v>
      </c>
      <c r="L98" s="33">
        <v>2196.0714879939601</v>
      </c>
      <c r="M98" s="2" t="str">
        <f t="shared" si="9"/>
        <v>Mutation</v>
      </c>
      <c r="N98" s="6"/>
      <c r="O98" s="21" t="s">
        <v>55</v>
      </c>
      <c r="P98" s="9" t="s">
        <v>146</v>
      </c>
      <c r="Q98" s="22" t="str">
        <f t="shared" si="10"/>
        <v>Mutation</v>
      </c>
      <c r="R98" s="3" t="str">
        <f t="shared" si="11"/>
        <v>Mutation</v>
      </c>
    </row>
    <row r="99" spans="1:18" x14ac:dyDescent="0.45">
      <c r="A99" s="24" t="s">
        <v>55</v>
      </c>
      <c r="B99" s="6"/>
      <c r="C99" s="33">
        <v>23.925490084601499</v>
      </c>
      <c r="D99" s="2" t="str">
        <f t="shared" si="6"/>
        <v>Sample Pass</v>
      </c>
      <c r="E99" s="6"/>
      <c r="F99" s="33"/>
      <c r="G99" s="33">
        <v>24.160150987206801</v>
      </c>
      <c r="H99" s="2" t="str">
        <f t="shared" si="7"/>
        <v>N/A</v>
      </c>
      <c r="I99" s="2" t="str">
        <f t="shared" si="8"/>
        <v>Assay Pass</v>
      </c>
      <c r="J99" s="6"/>
      <c r="K99" s="33">
        <v>-0.20633722809725399</v>
      </c>
      <c r="L99" s="33">
        <v>2211.36818665389</v>
      </c>
      <c r="M99" s="2" t="str">
        <f t="shared" si="9"/>
        <v>Mutation</v>
      </c>
      <c r="N99" s="6"/>
      <c r="O99" s="21" t="s">
        <v>55</v>
      </c>
      <c r="P99" s="9" t="s">
        <v>146</v>
      </c>
      <c r="Q99" s="22" t="str">
        <f t="shared" si="10"/>
        <v>Mutation</v>
      </c>
      <c r="R99" s="3" t="str">
        <f t="shared" si="11"/>
        <v>Mutation</v>
      </c>
    </row>
    <row r="100" spans="1:18" x14ac:dyDescent="0.45">
      <c r="A100" s="24" t="s">
        <v>56</v>
      </c>
      <c r="B100" s="6"/>
      <c r="C100" s="33">
        <v>16.2136334810737</v>
      </c>
      <c r="D100" s="2" t="str">
        <f t="shared" si="6"/>
        <v>Sample Pass</v>
      </c>
      <c r="E100" s="6"/>
      <c r="F100" s="33">
        <v>18.071107020991199</v>
      </c>
      <c r="G100" s="33">
        <v>26.072712945591199</v>
      </c>
      <c r="H100" s="2" t="str">
        <f t="shared" si="7"/>
        <v>Assay Pass</v>
      </c>
      <c r="I100" s="2" t="str">
        <f t="shared" si="8"/>
        <v>Assay Pass</v>
      </c>
      <c r="J100" s="6"/>
      <c r="K100" s="33">
        <v>1756.4791463008301</v>
      </c>
      <c r="L100" s="33">
        <v>266.62479447081603</v>
      </c>
      <c r="M100" s="2" t="str">
        <f t="shared" si="9"/>
        <v>Reference</v>
      </c>
      <c r="N100" s="6"/>
      <c r="O100" s="21" t="s">
        <v>56</v>
      </c>
      <c r="P100" s="9" t="s">
        <v>153</v>
      </c>
      <c r="Q100" s="22" t="str">
        <f t="shared" si="10"/>
        <v>Reference</v>
      </c>
      <c r="R100" s="3" t="str">
        <f t="shared" si="11"/>
        <v>Reference</v>
      </c>
    </row>
    <row r="101" spans="1:18" x14ac:dyDescent="0.45">
      <c r="A101" s="24" t="s">
        <v>56</v>
      </c>
      <c r="B101" s="6"/>
      <c r="C101" s="33">
        <v>17.491017674880901</v>
      </c>
      <c r="D101" s="2" t="str">
        <f t="shared" si="6"/>
        <v>Sample Pass</v>
      </c>
      <c r="E101" s="6"/>
      <c r="F101" s="33">
        <v>19.010262742232999</v>
      </c>
      <c r="G101" s="33">
        <v>26.074883451870999</v>
      </c>
      <c r="H101" s="2" t="str">
        <f t="shared" si="7"/>
        <v>Assay Pass</v>
      </c>
      <c r="I101" s="2" t="str">
        <f t="shared" si="8"/>
        <v>Assay Pass</v>
      </c>
      <c r="J101" s="6"/>
      <c r="K101" s="33">
        <v>1777.50287944826</v>
      </c>
      <c r="L101" s="33">
        <v>314.252025268046</v>
      </c>
      <c r="M101" s="2" t="str">
        <f t="shared" si="9"/>
        <v>Reference</v>
      </c>
      <c r="N101" s="6"/>
      <c r="O101" s="21" t="s">
        <v>56</v>
      </c>
      <c r="P101" s="9" t="s">
        <v>153</v>
      </c>
      <c r="Q101" s="22" t="str">
        <f t="shared" si="10"/>
        <v>Reference</v>
      </c>
      <c r="R101" s="3" t="str">
        <f t="shared" si="11"/>
        <v>Reference</v>
      </c>
    </row>
    <row r="102" spans="1:18" x14ac:dyDescent="0.45">
      <c r="A102" s="24" t="s">
        <v>57</v>
      </c>
      <c r="B102" s="6"/>
      <c r="C102" s="33">
        <v>29.1239029984052</v>
      </c>
      <c r="D102" s="2" t="str">
        <f t="shared" si="6"/>
        <v>Sample Pass</v>
      </c>
      <c r="E102" s="6"/>
      <c r="F102" s="33">
        <v>31.225322169282801</v>
      </c>
      <c r="G102" s="33"/>
      <c r="H102" s="2" t="str">
        <f t="shared" si="7"/>
        <v>Assay Pass</v>
      </c>
      <c r="I102" s="2" t="str">
        <f t="shared" si="8"/>
        <v>N/A</v>
      </c>
      <c r="J102" s="6"/>
      <c r="K102" s="33">
        <v>268.83229098460203</v>
      </c>
      <c r="L102" s="33">
        <v>17.059546756945998</v>
      </c>
      <c r="M102" s="2" t="str">
        <f t="shared" si="9"/>
        <v>Reference</v>
      </c>
      <c r="N102" s="6"/>
      <c r="O102" s="21" t="s">
        <v>57</v>
      </c>
      <c r="P102" s="9" t="s">
        <v>153</v>
      </c>
      <c r="Q102" s="22" t="str">
        <f t="shared" si="10"/>
        <v>Reference</v>
      </c>
      <c r="R102" s="3" t="str">
        <f t="shared" si="11"/>
        <v>Reference</v>
      </c>
    </row>
    <row r="103" spans="1:18" x14ac:dyDescent="0.45">
      <c r="A103" s="24" t="s">
        <v>57</v>
      </c>
      <c r="B103" s="6"/>
      <c r="C103" s="33">
        <v>28.167651784226599</v>
      </c>
      <c r="D103" s="2" t="str">
        <f t="shared" si="6"/>
        <v>Sample Pass</v>
      </c>
      <c r="E103" s="6"/>
      <c r="F103" s="33">
        <v>29.635140910390898</v>
      </c>
      <c r="G103" s="33"/>
      <c r="H103" s="2" t="str">
        <f t="shared" si="7"/>
        <v>Assay Pass</v>
      </c>
      <c r="I103" s="2" t="str">
        <f t="shared" si="8"/>
        <v>N/A</v>
      </c>
      <c r="J103" s="6"/>
      <c r="K103" s="33">
        <v>662.78859246181605</v>
      </c>
      <c r="L103" s="33">
        <v>84.140106019768197</v>
      </c>
      <c r="M103" s="2" t="str">
        <f t="shared" si="9"/>
        <v>Reference</v>
      </c>
      <c r="N103" s="6"/>
      <c r="O103" s="21" t="s">
        <v>57</v>
      </c>
      <c r="P103" s="9" t="s">
        <v>153</v>
      </c>
      <c r="Q103" s="22" t="str">
        <f t="shared" si="10"/>
        <v>Reference</v>
      </c>
      <c r="R103" s="3" t="str">
        <f t="shared" si="11"/>
        <v>Reference</v>
      </c>
    </row>
    <row r="104" spans="1:18" x14ac:dyDescent="0.45">
      <c r="A104" s="24" t="s">
        <v>58</v>
      </c>
      <c r="B104" s="6"/>
      <c r="C104" s="33">
        <v>18.1749008751307</v>
      </c>
      <c r="D104" s="2" t="str">
        <f t="shared" si="6"/>
        <v>Sample Pass</v>
      </c>
      <c r="E104" s="6"/>
      <c r="F104" s="33">
        <v>20.777008183237498</v>
      </c>
      <c r="G104" s="33"/>
      <c r="H104" s="2" t="str">
        <f t="shared" si="7"/>
        <v>Assay Pass</v>
      </c>
      <c r="I104" s="2" t="str">
        <f t="shared" si="8"/>
        <v>N/A</v>
      </c>
      <c r="J104" s="6"/>
      <c r="K104" s="33">
        <v>1221.4538289745001</v>
      </c>
      <c r="L104" s="33">
        <v>147.04608465336699</v>
      </c>
      <c r="M104" s="2" t="str">
        <f t="shared" si="9"/>
        <v>Reference</v>
      </c>
      <c r="N104" s="6"/>
      <c r="O104" s="21" t="s">
        <v>58</v>
      </c>
      <c r="P104" s="2" t="s">
        <v>145</v>
      </c>
      <c r="Q104" s="22" t="str">
        <f t="shared" si="10"/>
        <v>Reference</v>
      </c>
      <c r="R104" s="3" t="str">
        <f t="shared" si="11"/>
        <v>Reference</v>
      </c>
    </row>
    <row r="105" spans="1:18" x14ac:dyDescent="0.45">
      <c r="A105" s="24" t="s">
        <v>58</v>
      </c>
      <c r="B105" s="6"/>
      <c r="C105" s="33">
        <v>17.1281692393251</v>
      </c>
      <c r="D105" s="2" t="str">
        <f t="shared" si="6"/>
        <v>Sample Pass</v>
      </c>
      <c r="E105" s="6"/>
      <c r="F105" s="33">
        <v>19.906292935202</v>
      </c>
      <c r="G105" s="33"/>
      <c r="H105" s="2" t="str">
        <f t="shared" si="7"/>
        <v>Assay Pass</v>
      </c>
      <c r="I105" s="2" t="str">
        <f t="shared" si="8"/>
        <v>N/A</v>
      </c>
      <c r="J105" s="6"/>
      <c r="K105" s="33">
        <v>1240.4215324279201</v>
      </c>
      <c r="L105" s="33">
        <v>107.690769216711</v>
      </c>
      <c r="M105" s="2" t="str">
        <f t="shared" si="9"/>
        <v>Reference</v>
      </c>
      <c r="N105" s="6"/>
      <c r="O105" s="21" t="s">
        <v>58</v>
      </c>
      <c r="P105" s="2" t="s">
        <v>145</v>
      </c>
      <c r="Q105" s="22" t="str">
        <f t="shared" si="10"/>
        <v>Reference</v>
      </c>
      <c r="R105" s="3" t="str">
        <f t="shared" si="11"/>
        <v>Reference</v>
      </c>
    </row>
    <row r="106" spans="1:18" x14ac:dyDescent="0.45">
      <c r="A106" s="24" t="s">
        <v>59</v>
      </c>
      <c r="B106" s="6"/>
      <c r="C106" s="33">
        <v>26.496914779722399</v>
      </c>
      <c r="D106" s="2" t="str">
        <f t="shared" si="6"/>
        <v>Sample Pass</v>
      </c>
      <c r="E106" s="6"/>
      <c r="F106" s="33"/>
      <c r="G106" s="33">
        <v>26.247917094993699</v>
      </c>
      <c r="H106" s="2" t="str">
        <f t="shared" si="7"/>
        <v>N/A</v>
      </c>
      <c r="I106" s="2" t="str">
        <f t="shared" si="8"/>
        <v>Assay Pass</v>
      </c>
      <c r="J106" s="6"/>
      <c r="K106" s="33">
        <v>-0.95630089194446599</v>
      </c>
      <c r="L106" s="33">
        <v>842.52306939177095</v>
      </c>
      <c r="M106" s="2" t="str">
        <f t="shared" si="9"/>
        <v>Mutation</v>
      </c>
      <c r="N106" s="6"/>
      <c r="O106" s="21" t="s">
        <v>59</v>
      </c>
      <c r="P106" s="9" t="s">
        <v>146</v>
      </c>
      <c r="Q106" s="22" t="str">
        <f t="shared" si="10"/>
        <v>Mutation</v>
      </c>
      <c r="R106" s="3" t="str">
        <f t="shared" si="11"/>
        <v>Mutation</v>
      </c>
    </row>
    <row r="107" spans="1:18" x14ac:dyDescent="0.45">
      <c r="A107" s="24" t="s">
        <v>59</v>
      </c>
      <c r="B107" s="6"/>
      <c r="C107" s="33">
        <v>26.764160102233198</v>
      </c>
      <c r="D107" s="2" t="str">
        <f t="shared" si="6"/>
        <v>Sample Pass</v>
      </c>
      <c r="E107" s="6"/>
      <c r="F107" s="33"/>
      <c r="G107" s="33">
        <v>25.6522445976893</v>
      </c>
      <c r="H107" s="2" t="str">
        <f t="shared" si="7"/>
        <v>N/A</v>
      </c>
      <c r="I107" s="2" t="str">
        <f t="shared" si="8"/>
        <v>Assay Pass</v>
      </c>
      <c r="J107" s="6"/>
      <c r="K107" s="33">
        <v>0.29842996980823999</v>
      </c>
      <c r="L107" s="33">
        <v>939.638667197107</v>
      </c>
      <c r="M107" s="2" t="str">
        <f t="shared" si="9"/>
        <v>Mutation</v>
      </c>
      <c r="N107" s="6"/>
      <c r="O107" s="21" t="s">
        <v>59</v>
      </c>
      <c r="P107" s="9" t="s">
        <v>146</v>
      </c>
      <c r="Q107" s="22" t="str">
        <f t="shared" si="10"/>
        <v>Mutation</v>
      </c>
      <c r="R107" s="3" t="str">
        <f t="shared" si="11"/>
        <v>Mutation</v>
      </c>
    </row>
    <row r="108" spans="1:18" x14ac:dyDescent="0.45">
      <c r="A108" s="24" t="s">
        <v>60</v>
      </c>
      <c r="B108" s="6"/>
      <c r="C108" s="33">
        <v>21.390464362741898</v>
      </c>
      <c r="D108" s="2" t="str">
        <f t="shared" si="6"/>
        <v>Sample Pass</v>
      </c>
      <c r="E108" s="6"/>
      <c r="F108" s="33"/>
      <c r="G108" s="33">
        <v>22.547622500193601</v>
      </c>
      <c r="H108" s="2" t="str">
        <f t="shared" si="7"/>
        <v>N/A</v>
      </c>
      <c r="I108" s="2" t="str">
        <f t="shared" si="8"/>
        <v>Assay Pass</v>
      </c>
      <c r="J108" s="6"/>
      <c r="K108" s="33">
        <v>2.0193180761743901</v>
      </c>
      <c r="L108" s="33">
        <v>1908.7962638387</v>
      </c>
      <c r="M108" s="2" t="str">
        <f t="shared" si="9"/>
        <v>Mutation</v>
      </c>
      <c r="N108" s="6"/>
      <c r="O108" s="21" t="s">
        <v>60</v>
      </c>
      <c r="P108" s="9" t="s">
        <v>146</v>
      </c>
      <c r="Q108" s="22" t="str">
        <f t="shared" si="10"/>
        <v>Mutation</v>
      </c>
      <c r="R108" s="3" t="str">
        <f t="shared" si="11"/>
        <v>Mutation</v>
      </c>
    </row>
    <row r="109" spans="1:18" x14ac:dyDescent="0.45">
      <c r="A109" s="24" t="s">
        <v>60</v>
      </c>
      <c r="B109" s="6"/>
      <c r="C109" s="33">
        <v>21.692722912491799</v>
      </c>
      <c r="D109" s="2" t="str">
        <f t="shared" si="6"/>
        <v>Sample Pass</v>
      </c>
      <c r="E109" s="6"/>
      <c r="F109" s="33"/>
      <c r="G109" s="33">
        <v>22.901609217777999</v>
      </c>
      <c r="H109" s="2" t="str">
        <f t="shared" si="7"/>
        <v>N/A</v>
      </c>
      <c r="I109" s="2" t="str">
        <f t="shared" si="8"/>
        <v>Assay Pass</v>
      </c>
      <c r="J109" s="6"/>
      <c r="K109" s="33">
        <v>0.55540715234610605</v>
      </c>
      <c r="L109" s="33">
        <v>2307.2646922556401</v>
      </c>
      <c r="M109" s="2" t="str">
        <f t="shared" si="9"/>
        <v>Mutation</v>
      </c>
      <c r="N109" s="6"/>
      <c r="O109" s="21" t="s">
        <v>60</v>
      </c>
      <c r="P109" s="9" t="s">
        <v>146</v>
      </c>
      <c r="Q109" s="22" t="str">
        <f t="shared" si="10"/>
        <v>Mutation</v>
      </c>
      <c r="R109" s="3" t="str">
        <f t="shared" si="11"/>
        <v>Mutation</v>
      </c>
    </row>
    <row r="110" spans="1:18" x14ac:dyDescent="0.45">
      <c r="A110" s="24" t="s">
        <v>61</v>
      </c>
      <c r="B110" s="6"/>
      <c r="C110" s="33">
        <v>18.369605737622599</v>
      </c>
      <c r="D110" s="2" t="str">
        <f t="shared" si="6"/>
        <v>Sample Pass</v>
      </c>
      <c r="E110" s="6"/>
      <c r="F110" s="33"/>
      <c r="G110" s="33">
        <v>18.430850997908401</v>
      </c>
      <c r="H110" s="2" t="str">
        <f t="shared" si="7"/>
        <v>N/A</v>
      </c>
      <c r="I110" s="2" t="str">
        <f t="shared" si="8"/>
        <v>Assay Pass</v>
      </c>
      <c r="J110" s="6"/>
      <c r="K110" s="33">
        <v>3.4830375151163899</v>
      </c>
      <c r="L110" s="33">
        <v>2226.5587075882199</v>
      </c>
      <c r="M110" s="2" t="str">
        <f t="shared" si="9"/>
        <v>Mutation</v>
      </c>
      <c r="N110" s="6"/>
      <c r="O110" s="21" t="s">
        <v>61</v>
      </c>
      <c r="P110" s="9" t="s">
        <v>146</v>
      </c>
      <c r="Q110" s="22" t="str">
        <f t="shared" si="10"/>
        <v>Mutation</v>
      </c>
      <c r="R110" s="3" t="str">
        <f t="shared" si="11"/>
        <v>Mutation</v>
      </c>
    </row>
    <row r="111" spans="1:18" x14ac:dyDescent="0.45">
      <c r="A111" s="24" t="s">
        <v>61</v>
      </c>
      <c r="B111" s="6"/>
      <c r="C111" s="33">
        <v>18.677258150385398</v>
      </c>
      <c r="D111" s="2" t="str">
        <f t="shared" si="6"/>
        <v>Sample Pass</v>
      </c>
      <c r="E111" s="6"/>
      <c r="F111" s="33"/>
      <c r="G111" s="33">
        <v>18.6540644340716</v>
      </c>
      <c r="H111" s="2" t="str">
        <f t="shared" si="7"/>
        <v>N/A</v>
      </c>
      <c r="I111" s="2" t="str">
        <f t="shared" si="8"/>
        <v>Assay Pass</v>
      </c>
      <c r="J111" s="6"/>
      <c r="K111" s="33">
        <v>2.4894087435686698</v>
      </c>
      <c r="L111" s="33">
        <v>2281.4274644601001</v>
      </c>
      <c r="M111" s="2" t="str">
        <f t="shared" si="9"/>
        <v>Mutation</v>
      </c>
      <c r="N111" s="6"/>
      <c r="O111" s="21" t="s">
        <v>61</v>
      </c>
      <c r="P111" s="9" t="s">
        <v>146</v>
      </c>
      <c r="Q111" s="22" t="str">
        <f t="shared" si="10"/>
        <v>Mutation</v>
      </c>
      <c r="R111" s="3" t="str">
        <f t="shared" si="11"/>
        <v>Mutation</v>
      </c>
    </row>
    <row r="112" spans="1:18" x14ac:dyDescent="0.45">
      <c r="A112" s="24" t="s">
        <v>62</v>
      </c>
      <c r="B112" s="6"/>
      <c r="C112" s="33">
        <v>16.919554191469899</v>
      </c>
      <c r="D112" s="2" t="str">
        <f t="shared" si="6"/>
        <v>Sample Pass</v>
      </c>
      <c r="E112" s="6"/>
      <c r="F112" s="33">
        <v>18.256715288184299</v>
      </c>
      <c r="G112" s="33">
        <v>22.846809443008201</v>
      </c>
      <c r="H112" s="2" t="str">
        <f t="shared" si="7"/>
        <v>Assay Pass</v>
      </c>
      <c r="I112" s="2" t="str">
        <f t="shared" si="8"/>
        <v>Assay Pass</v>
      </c>
      <c r="J112" s="6"/>
      <c r="K112" s="33">
        <v>2003.63607273248</v>
      </c>
      <c r="L112" s="33">
        <v>469.85988497151601</v>
      </c>
      <c r="M112" s="2" t="str">
        <f t="shared" si="9"/>
        <v>Reference</v>
      </c>
      <c r="N112" s="6"/>
      <c r="O112" s="21" t="s">
        <v>62</v>
      </c>
      <c r="P112" s="9" t="s">
        <v>153</v>
      </c>
      <c r="Q112" s="22" t="str">
        <f t="shared" si="10"/>
        <v>Reference</v>
      </c>
      <c r="R112" s="3" t="str">
        <f t="shared" si="11"/>
        <v>Reference</v>
      </c>
    </row>
    <row r="113" spans="1:18" x14ac:dyDescent="0.45">
      <c r="A113" s="24" t="s">
        <v>62</v>
      </c>
      <c r="B113" s="6"/>
      <c r="C113" s="33">
        <v>17.138962175711999</v>
      </c>
      <c r="D113" s="2" t="str">
        <f t="shared" si="6"/>
        <v>Sample Pass</v>
      </c>
      <c r="E113" s="6"/>
      <c r="F113" s="33">
        <v>18.745569219800299</v>
      </c>
      <c r="G113" s="33">
        <v>23.708015385496001</v>
      </c>
      <c r="H113" s="2" t="str">
        <f t="shared" si="7"/>
        <v>Assay Pass</v>
      </c>
      <c r="I113" s="2" t="str">
        <f t="shared" si="8"/>
        <v>Assay Pass</v>
      </c>
      <c r="J113" s="6"/>
      <c r="K113" s="33">
        <v>1964.6167371502299</v>
      </c>
      <c r="L113" s="33">
        <v>425.76670315161499</v>
      </c>
      <c r="M113" s="2" t="str">
        <f t="shared" si="9"/>
        <v>Reference</v>
      </c>
      <c r="N113" s="6"/>
      <c r="O113" s="21" t="s">
        <v>62</v>
      </c>
      <c r="P113" s="9" t="s">
        <v>153</v>
      </c>
      <c r="Q113" s="22" t="str">
        <f t="shared" si="10"/>
        <v>Reference</v>
      </c>
      <c r="R113" s="3" t="str">
        <f t="shared" si="11"/>
        <v>Reference</v>
      </c>
    </row>
    <row r="114" spans="1:18" x14ac:dyDescent="0.45">
      <c r="A114" s="24" t="s">
        <v>63</v>
      </c>
      <c r="B114" s="6"/>
      <c r="C114" s="33">
        <v>24.499725052975801</v>
      </c>
      <c r="D114" s="2" t="str">
        <f t="shared" si="6"/>
        <v>Sample Pass</v>
      </c>
      <c r="E114" s="6"/>
      <c r="F114" s="33">
        <v>26.1318022359136</v>
      </c>
      <c r="G114" s="33">
        <v>38.603688302858899</v>
      </c>
      <c r="H114" s="2" t="str">
        <f t="shared" si="7"/>
        <v>Assay Pass</v>
      </c>
      <c r="I114" s="2" t="str">
        <f t="shared" si="8"/>
        <v>Assay Fail</v>
      </c>
      <c r="J114" s="6"/>
      <c r="K114" s="33">
        <v>1965.33142704232</v>
      </c>
      <c r="L114" s="33">
        <v>172.03264554325301</v>
      </c>
      <c r="M114" s="2" t="str">
        <f t="shared" si="9"/>
        <v>Reference</v>
      </c>
      <c r="N114" s="6"/>
      <c r="O114" s="21" t="s">
        <v>63</v>
      </c>
      <c r="P114" s="9" t="s">
        <v>153</v>
      </c>
      <c r="Q114" s="22" t="str">
        <f t="shared" si="10"/>
        <v>Reference</v>
      </c>
      <c r="R114" s="3" t="str">
        <f t="shared" si="11"/>
        <v>Reference</v>
      </c>
    </row>
    <row r="115" spans="1:18" x14ac:dyDescent="0.45">
      <c r="A115" s="24" t="s">
        <v>63</v>
      </c>
      <c r="B115" s="6"/>
      <c r="C115" s="33">
        <v>23.912571155378199</v>
      </c>
      <c r="D115" s="2" t="str">
        <f t="shared" si="6"/>
        <v>Sample Pass</v>
      </c>
      <c r="E115" s="6"/>
      <c r="F115" s="33">
        <v>25.670648515327098</v>
      </c>
      <c r="G115" s="33">
        <v>38.4594979299249</v>
      </c>
      <c r="H115" s="2" t="str">
        <f t="shared" si="7"/>
        <v>Assay Pass</v>
      </c>
      <c r="I115" s="2" t="str">
        <f t="shared" si="8"/>
        <v>Assay Fail</v>
      </c>
      <c r="J115" s="6"/>
      <c r="K115" s="33">
        <v>1834.3179535147201</v>
      </c>
      <c r="L115" s="33">
        <v>175.24380970922701</v>
      </c>
      <c r="M115" s="2" t="str">
        <f t="shared" si="9"/>
        <v>Reference</v>
      </c>
      <c r="N115" s="6"/>
      <c r="O115" s="21" t="s">
        <v>63</v>
      </c>
      <c r="P115" s="9" t="s">
        <v>153</v>
      </c>
      <c r="Q115" s="22" t="str">
        <f t="shared" si="10"/>
        <v>Reference</v>
      </c>
      <c r="R115" s="3" t="str">
        <f t="shared" si="11"/>
        <v>Reference</v>
      </c>
    </row>
    <row r="116" spans="1:18" x14ac:dyDescent="0.45">
      <c r="A116" s="24" t="s">
        <v>64</v>
      </c>
      <c r="B116" s="6"/>
      <c r="C116" s="33">
        <v>19.792342082371299</v>
      </c>
      <c r="D116" s="2" t="str">
        <f t="shared" si="6"/>
        <v>Sample Pass</v>
      </c>
      <c r="E116" s="6"/>
      <c r="F116" s="33">
        <v>21.773341318183601</v>
      </c>
      <c r="G116" s="33"/>
      <c r="H116" s="2" t="str">
        <f t="shared" si="7"/>
        <v>Assay Pass</v>
      </c>
      <c r="I116" s="2" t="str">
        <f t="shared" si="8"/>
        <v>N/A</v>
      </c>
      <c r="J116" s="6"/>
      <c r="K116" s="33">
        <v>1684.44539884862</v>
      </c>
      <c r="L116" s="33">
        <v>135.81856214789599</v>
      </c>
      <c r="M116" s="2" t="str">
        <f t="shared" si="9"/>
        <v>Reference</v>
      </c>
      <c r="N116" s="6"/>
      <c r="O116" s="21" t="s">
        <v>64</v>
      </c>
      <c r="P116" s="2" t="s">
        <v>155</v>
      </c>
      <c r="Q116" s="22" t="str">
        <f t="shared" si="10"/>
        <v>Reference</v>
      </c>
      <c r="R116" s="3" t="str">
        <f t="shared" si="11"/>
        <v>Reference</v>
      </c>
    </row>
    <row r="117" spans="1:18" x14ac:dyDescent="0.45">
      <c r="A117" s="24" t="s">
        <v>64</v>
      </c>
      <c r="B117" s="6"/>
      <c r="C117" s="33">
        <v>17.8765508943283</v>
      </c>
      <c r="D117" s="2" t="str">
        <f t="shared" si="6"/>
        <v>Sample Pass</v>
      </c>
      <c r="E117" s="6"/>
      <c r="F117" s="33">
        <v>19.815241549472901</v>
      </c>
      <c r="G117" s="33">
        <v>40.161093167045699</v>
      </c>
      <c r="H117" s="2" t="str">
        <f t="shared" si="7"/>
        <v>Assay Pass</v>
      </c>
      <c r="I117" s="2" t="str">
        <f t="shared" si="8"/>
        <v>Assay Fail</v>
      </c>
      <c r="J117" s="6"/>
      <c r="K117" s="33">
        <v>1356.5079722348501</v>
      </c>
      <c r="L117" s="33">
        <v>162.12451366802401</v>
      </c>
      <c r="M117" s="2" t="str">
        <f t="shared" si="9"/>
        <v>Reference</v>
      </c>
      <c r="N117" s="6"/>
      <c r="O117" s="21" t="s">
        <v>64</v>
      </c>
      <c r="P117" s="2" t="s">
        <v>155</v>
      </c>
      <c r="Q117" s="22" t="str">
        <f t="shared" si="10"/>
        <v>Reference</v>
      </c>
      <c r="R117" s="3" t="str">
        <f t="shared" si="11"/>
        <v>Reference</v>
      </c>
    </row>
    <row r="118" spans="1:18" x14ac:dyDescent="0.45">
      <c r="A118" s="24" t="s">
        <v>65</v>
      </c>
      <c r="B118" s="6"/>
      <c r="C118" s="33">
        <v>23.387468318591299</v>
      </c>
      <c r="D118" s="2" t="str">
        <f t="shared" si="6"/>
        <v>Sample Pass</v>
      </c>
      <c r="E118" s="6"/>
      <c r="F118" s="33">
        <v>25.048778319929198</v>
      </c>
      <c r="G118" s="33"/>
      <c r="H118" s="2" t="str">
        <f t="shared" si="7"/>
        <v>Assay Pass</v>
      </c>
      <c r="I118" s="2" t="str">
        <f t="shared" si="8"/>
        <v>N/A</v>
      </c>
      <c r="J118" s="6"/>
      <c r="K118" s="33">
        <v>1150.22142513681</v>
      </c>
      <c r="L118" s="33">
        <v>130.83821683898401</v>
      </c>
      <c r="M118" s="2" t="str">
        <f t="shared" si="9"/>
        <v>Reference</v>
      </c>
      <c r="N118" s="6"/>
      <c r="O118" s="21" t="s">
        <v>65</v>
      </c>
      <c r="P118" s="9" t="s">
        <v>153</v>
      </c>
      <c r="Q118" s="22" t="str">
        <f t="shared" si="10"/>
        <v>Reference</v>
      </c>
      <c r="R118" s="3" t="str">
        <f t="shared" si="11"/>
        <v>Reference</v>
      </c>
    </row>
    <row r="119" spans="1:18" x14ac:dyDescent="0.45">
      <c r="A119" s="24" t="s">
        <v>65</v>
      </c>
      <c r="B119" s="6"/>
      <c r="C119" s="33">
        <v>23.104805844434001</v>
      </c>
      <c r="D119" s="2" t="str">
        <f t="shared" si="6"/>
        <v>Sample Pass</v>
      </c>
      <c r="E119" s="6"/>
      <c r="F119" s="33">
        <v>25.054623765611201</v>
      </c>
      <c r="G119" s="33"/>
      <c r="H119" s="2" t="str">
        <f t="shared" si="7"/>
        <v>Assay Pass</v>
      </c>
      <c r="I119" s="2" t="str">
        <f t="shared" si="8"/>
        <v>N/A</v>
      </c>
      <c r="J119" s="6"/>
      <c r="K119" s="33">
        <v>1071.9822476069501</v>
      </c>
      <c r="L119" s="33">
        <v>106.908259525915</v>
      </c>
      <c r="M119" s="2" t="str">
        <f t="shared" si="9"/>
        <v>Reference</v>
      </c>
      <c r="N119" s="6"/>
      <c r="O119" s="21" t="s">
        <v>65</v>
      </c>
      <c r="P119" s="9" t="s">
        <v>153</v>
      </c>
      <c r="Q119" s="22" t="str">
        <f t="shared" si="10"/>
        <v>Reference</v>
      </c>
      <c r="R119" s="3" t="str">
        <f t="shared" si="11"/>
        <v>Reference</v>
      </c>
    </row>
    <row r="120" spans="1:18" x14ac:dyDescent="0.45">
      <c r="A120" s="24" t="s">
        <v>66</v>
      </c>
      <c r="B120" s="6"/>
      <c r="C120" s="33">
        <v>24.2545987188455</v>
      </c>
      <c r="D120" s="2" t="str">
        <f t="shared" si="6"/>
        <v>Sample Pass</v>
      </c>
      <c r="E120" s="6"/>
      <c r="F120" s="33">
        <v>26.524857304607501</v>
      </c>
      <c r="G120" s="33"/>
      <c r="H120" s="2" t="str">
        <f t="shared" si="7"/>
        <v>Assay Pass</v>
      </c>
      <c r="I120" s="2" t="str">
        <f t="shared" si="8"/>
        <v>N/A</v>
      </c>
      <c r="J120" s="6"/>
      <c r="K120" s="33">
        <v>724.38893840350704</v>
      </c>
      <c r="L120" s="33">
        <v>78.099101887072706</v>
      </c>
      <c r="M120" s="2" t="str">
        <f t="shared" si="9"/>
        <v>Reference</v>
      </c>
      <c r="N120" s="6"/>
      <c r="O120" s="21" t="s">
        <v>66</v>
      </c>
      <c r="P120" s="9" t="s">
        <v>153</v>
      </c>
      <c r="Q120" s="22" t="str">
        <f t="shared" si="10"/>
        <v>Reference</v>
      </c>
      <c r="R120" s="3" t="str">
        <f t="shared" si="11"/>
        <v>Reference</v>
      </c>
    </row>
    <row r="121" spans="1:18" x14ac:dyDescent="0.45">
      <c r="A121" s="24" t="s">
        <v>66</v>
      </c>
      <c r="B121" s="6"/>
      <c r="C121" s="33">
        <v>24.093020848246301</v>
      </c>
      <c r="D121" s="2" t="str">
        <f t="shared" si="6"/>
        <v>Sample Pass</v>
      </c>
      <c r="E121" s="6"/>
      <c r="F121" s="33">
        <v>26.267624411836302</v>
      </c>
      <c r="G121" s="33"/>
      <c r="H121" s="2" t="str">
        <f t="shared" si="7"/>
        <v>Assay Pass</v>
      </c>
      <c r="I121" s="2" t="str">
        <f t="shared" si="8"/>
        <v>N/A</v>
      </c>
      <c r="J121" s="6"/>
      <c r="K121" s="33">
        <v>794.27566501608396</v>
      </c>
      <c r="L121" s="33">
        <v>112.179146925089</v>
      </c>
      <c r="M121" s="2" t="str">
        <f t="shared" si="9"/>
        <v>Reference</v>
      </c>
      <c r="N121" s="6"/>
      <c r="O121" s="21" t="s">
        <v>66</v>
      </c>
      <c r="P121" s="9" t="s">
        <v>153</v>
      </c>
      <c r="Q121" s="22" t="str">
        <f t="shared" si="10"/>
        <v>Reference</v>
      </c>
      <c r="R121" s="3" t="str">
        <f t="shared" si="11"/>
        <v>Reference</v>
      </c>
    </row>
    <row r="122" spans="1:18" x14ac:dyDescent="0.45">
      <c r="A122" s="24" t="s">
        <v>67</v>
      </c>
      <c r="B122" s="6"/>
      <c r="C122" s="33">
        <v>24.247174635537998</v>
      </c>
      <c r="D122" s="2" t="str">
        <f t="shared" si="6"/>
        <v>Sample Pass</v>
      </c>
      <c r="E122" s="6"/>
      <c r="F122" s="33">
        <v>25.250132898615298</v>
      </c>
      <c r="G122" s="33">
        <v>33.3140253202303</v>
      </c>
      <c r="H122" s="2" t="str">
        <f t="shared" si="7"/>
        <v>Assay Pass</v>
      </c>
      <c r="I122" s="2" t="str">
        <f t="shared" si="8"/>
        <v>Assay Fail</v>
      </c>
      <c r="J122" s="6"/>
      <c r="K122" s="33">
        <v>1575.38682587469</v>
      </c>
      <c r="L122" s="33">
        <v>206.15888267493401</v>
      </c>
      <c r="M122" s="2" t="str">
        <f t="shared" si="9"/>
        <v>Reference</v>
      </c>
      <c r="N122" s="6"/>
      <c r="O122" s="21" t="s">
        <v>67</v>
      </c>
      <c r="P122" s="9" t="s">
        <v>153</v>
      </c>
      <c r="Q122" s="22" t="str">
        <f t="shared" si="10"/>
        <v>Reference</v>
      </c>
      <c r="R122" s="3" t="str">
        <f t="shared" si="11"/>
        <v>Reference</v>
      </c>
    </row>
    <row r="123" spans="1:18" x14ac:dyDescent="0.45">
      <c r="A123" s="24" t="s">
        <v>67</v>
      </c>
      <c r="B123" s="6"/>
      <c r="C123" s="33">
        <v>25.090636872795699</v>
      </c>
      <c r="D123" s="2" t="str">
        <f t="shared" si="6"/>
        <v>Sample Pass</v>
      </c>
      <c r="E123" s="6"/>
      <c r="F123" s="33">
        <v>25.910627326971301</v>
      </c>
      <c r="G123" s="33"/>
      <c r="H123" s="2" t="str">
        <f t="shared" si="7"/>
        <v>Assay Pass</v>
      </c>
      <c r="I123" s="2" t="str">
        <f t="shared" si="8"/>
        <v>N/A</v>
      </c>
      <c r="J123" s="6"/>
      <c r="K123" s="33">
        <v>1531.1082207475099</v>
      </c>
      <c r="L123" s="33">
        <v>146.699075332212</v>
      </c>
      <c r="M123" s="2" t="str">
        <f t="shared" si="9"/>
        <v>Reference</v>
      </c>
      <c r="N123" s="6"/>
      <c r="O123" s="21" t="s">
        <v>67</v>
      </c>
      <c r="P123" s="9" t="s">
        <v>153</v>
      </c>
      <c r="Q123" s="22" t="str">
        <f t="shared" si="10"/>
        <v>Reference</v>
      </c>
      <c r="R123" s="3" t="str">
        <f t="shared" si="11"/>
        <v>Reference</v>
      </c>
    </row>
    <row r="124" spans="1:18" x14ac:dyDescent="0.45">
      <c r="A124" s="24" t="s">
        <v>68</v>
      </c>
      <c r="B124" s="6"/>
      <c r="C124" s="33">
        <v>27.0279792811966</v>
      </c>
      <c r="D124" s="2" t="str">
        <f t="shared" si="6"/>
        <v>Sample Pass</v>
      </c>
      <c r="E124" s="6"/>
      <c r="F124" s="33"/>
      <c r="G124" s="33">
        <v>27.2242320229205</v>
      </c>
      <c r="H124" s="2" t="str">
        <f t="shared" si="7"/>
        <v>N/A</v>
      </c>
      <c r="I124" s="2" t="str">
        <f t="shared" si="8"/>
        <v>Assay Pass</v>
      </c>
      <c r="J124" s="6"/>
      <c r="K124" s="33">
        <v>-2.1555031907323601</v>
      </c>
      <c r="L124" s="33">
        <v>1410.3161487303</v>
      </c>
      <c r="M124" s="2" t="str">
        <f t="shared" si="9"/>
        <v>Mutation</v>
      </c>
      <c r="N124" s="6"/>
      <c r="O124" s="21" t="s">
        <v>68</v>
      </c>
      <c r="P124" s="9" t="s">
        <v>146</v>
      </c>
      <c r="Q124" s="22" t="str">
        <f t="shared" si="10"/>
        <v>Mutation</v>
      </c>
      <c r="R124" s="3" t="str">
        <f t="shared" si="11"/>
        <v>Mutation</v>
      </c>
    </row>
    <row r="125" spans="1:18" x14ac:dyDescent="0.45">
      <c r="A125" s="24" t="s">
        <v>68</v>
      </c>
      <c r="B125" s="6"/>
      <c r="C125" s="33">
        <v>25.775022711372301</v>
      </c>
      <c r="D125" s="2" t="str">
        <f t="shared" si="6"/>
        <v>Sample Pass</v>
      </c>
      <c r="E125" s="6"/>
      <c r="F125" s="33"/>
      <c r="G125" s="33">
        <v>26.376157073959501</v>
      </c>
      <c r="H125" s="2" t="str">
        <f t="shared" si="7"/>
        <v>N/A</v>
      </c>
      <c r="I125" s="2" t="str">
        <f t="shared" si="8"/>
        <v>Assay Pass</v>
      </c>
      <c r="J125" s="6"/>
      <c r="K125" s="33">
        <v>-1.3082785652914</v>
      </c>
      <c r="L125" s="33">
        <v>1856.11700008654</v>
      </c>
      <c r="M125" s="2" t="str">
        <f t="shared" si="9"/>
        <v>Mutation</v>
      </c>
      <c r="N125" s="6"/>
      <c r="O125" s="21" t="s">
        <v>68</v>
      </c>
      <c r="P125" s="9" t="s">
        <v>146</v>
      </c>
      <c r="Q125" s="22" t="str">
        <f t="shared" si="10"/>
        <v>Mutation</v>
      </c>
      <c r="R125" s="3" t="str">
        <f t="shared" si="11"/>
        <v>Mutation</v>
      </c>
    </row>
    <row r="126" spans="1:18" x14ac:dyDescent="0.45">
      <c r="A126" s="24" t="s">
        <v>69</v>
      </c>
      <c r="B126" s="6"/>
      <c r="C126" s="33">
        <v>26.007173340649501</v>
      </c>
      <c r="D126" s="2" t="str">
        <f t="shared" si="6"/>
        <v>Sample Pass</v>
      </c>
      <c r="E126" s="6"/>
      <c r="F126" s="33"/>
      <c r="G126" s="33">
        <v>26.7930599920589</v>
      </c>
      <c r="H126" s="2" t="str">
        <f t="shared" si="7"/>
        <v>N/A</v>
      </c>
      <c r="I126" s="2" t="str">
        <f t="shared" si="8"/>
        <v>Assay Pass</v>
      </c>
      <c r="J126" s="6"/>
      <c r="K126" s="33">
        <v>-2.3773301334463199</v>
      </c>
      <c r="L126" s="33">
        <v>1854.3838720957101</v>
      </c>
      <c r="M126" s="2" t="str">
        <f t="shared" si="9"/>
        <v>Mutation</v>
      </c>
      <c r="N126" s="6"/>
      <c r="O126" s="21" t="s">
        <v>69</v>
      </c>
      <c r="P126" s="9" t="s">
        <v>146</v>
      </c>
      <c r="Q126" s="22" t="str">
        <f t="shared" si="10"/>
        <v>Mutation</v>
      </c>
      <c r="R126" s="3" t="str">
        <f t="shared" si="11"/>
        <v>Mutation</v>
      </c>
    </row>
    <row r="127" spans="1:18" x14ac:dyDescent="0.45">
      <c r="A127" s="24" t="s">
        <v>69</v>
      </c>
      <c r="B127" s="6"/>
      <c r="C127" s="33">
        <v>25.420900744998601</v>
      </c>
      <c r="D127" s="2" t="str">
        <f t="shared" si="6"/>
        <v>Sample Pass</v>
      </c>
      <c r="E127" s="6"/>
      <c r="F127" s="33"/>
      <c r="G127" s="33">
        <v>26.538122736238702</v>
      </c>
      <c r="H127" s="2" t="str">
        <f t="shared" si="7"/>
        <v>N/A</v>
      </c>
      <c r="I127" s="2" t="str">
        <f t="shared" si="8"/>
        <v>Assay Pass</v>
      </c>
      <c r="J127" s="6"/>
      <c r="K127" s="33">
        <v>2.1085178737157499</v>
      </c>
      <c r="L127" s="33">
        <v>1767.1618331254999</v>
      </c>
      <c r="M127" s="2" t="str">
        <f t="shared" si="9"/>
        <v>Mutation</v>
      </c>
      <c r="N127" s="6"/>
      <c r="O127" s="21" t="s">
        <v>69</v>
      </c>
      <c r="P127" s="9" t="s">
        <v>146</v>
      </c>
      <c r="Q127" s="22" t="str">
        <f t="shared" si="10"/>
        <v>Mutation</v>
      </c>
      <c r="R127" s="3" t="str">
        <f t="shared" si="11"/>
        <v>Mutation</v>
      </c>
    </row>
    <row r="128" spans="1:18" x14ac:dyDescent="0.45">
      <c r="A128" s="24" t="s">
        <v>70</v>
      </c>
      <c r="B128" s="6"/>
      <c r="C128" s="33">
        <v>20.5446732268597</v>
      </c>
      <c r="D128" s="2" t="str">
        <f t="shared" si="6"/>
        <v>Sample Pass</v>
      </c>
      <c r="E128" s="6"/>
      <c r="F128" s="33"/>
      <c r="G128" s="33">
        <v>20.490191221660599</v>
      </c>
      <c r="H128" s="2" t="str">
        <f t="shared" si="7"/>
        <v>N/A</v>
      </c>
      <c r="I128" s="2" t="str">
        <f t="shared" si="8"/>
        <v>Assay Pass</v>
      </c>
      <c r="J128" s="6"/>
      <c r="K128" s="33">
        <v>0.371787974753715</v>
      </c>
      <c r="L128" s="33">
        <v>2230.39582035591</v>
      </c>
      <c r="M128" s="2" t="str">
        <f t="shared" si="9"/>
        <v>Mutation</v>
      </c>
      <c r="N128" s="6"/>
      <c r="O128" s="21" t="s">
        <v>70</v>
      </c>
      <c r="P128" s="9" t="s">
        <v>146</v>
      </c>
      <c r="Q128" s="22" t="str">
        <f t="shared" si="10"/>
        <v>Mutation</v>
      </c>
      <c r="R128" s="3" t="str">
        <f t="shared" si="11"/>
        <v>Mutation</v>
      </c>
    </row>
    <row r="129" spans="1:18" x14ac:dyDescent="0.45">
      <c r="A129" s="24" t="s">
        <v>70</v>
      </c>
      <c r="B129" s="6"/>
      <c r="C129" s="33">
        <v>19.658401816718001</v>
      </c>
      <c r="D129" s="2" t="str">
        <f t="shared" si="6"/>
        <v>Sample Pass</v>
      </c>
      <c r="E129" s="6"/>
      <c r="F129" s="33"/>
      <c r="G129" s="33">
        <v>19.9763491191359</v>
      </c>
      <c r="H129" s="2" t="str">
        <f t="shared" si="7"/>
        <v>N/A</v>
      </c>
      <c r="I129" s="2" t="str">
        <f t="shared" si="8"/>
        <v>Assay Pass</v>
      </c>
      <c r="J129" s="6"/>
      <c r="K129" s="33">
        <v>2.7735943632478701</v>
      </c>
      <c r="L129" s="33">
        <v>2204.1012276659599</v>
      </c>
      <c r="M129" s="2" t="str">
        <f t="shared" si="9"/>
        <v>Mutation</v>
      </c>
      <c r="N129" s="6"/>
      <c r="O129" s="21" t="s">
        <v>70</v>
      </c>
      <c r="P129" s="9" t="s">
        <v>146</v>
      </c>
      <c r="Q129" s="22" t="str">
        <f t="shared" si="10"/>
        <v>Mutation</v>
      </c>
      <c r="R129" s="3" t="str">
        <f t="shared" si="11"/>
        <v>Mutation</v>
      </c>
    </row>
    <row r="130" spans="1:18" x14ac:dyDescent="0.45">
      <c r="A130" s="24" t="s">
        <v>71</v>
      </c>
      <c r="B130" s="6"/>
      <c r="C130" s="33">
        <v>26.417032813331002</v>
      </c>
      <c r="D130" s="2" t="str">
        <f t="shared" si="6"/>
        <v>Sample Pass</v>
      </c>
      <c r="E130" s="6"/>
      <c r="F130" s="33">
        <v>28.286681776936</v>
      </c>
      <c r="G130" s="33">
        <v>37.447341771730699</v>
      </c>
      <c r="H130" s="2" t="str">
        <f t="shared" si="7"/>
        <v>Assay Pass</v>
      </c>
      <c r="I130" s="2" t="str">
        <f t="shared" si="8"/>
        <v>Assay Fail</v>
      </c>
      <c r="J130" s="6"/>
      <c r="K130" s="33">
        <v>1575.5415273429101</v>
      </c>
      <c r="L130" s="33">
        <v>177.033244718812</v>
      </c>
      <c r="M130" s="2" t="str">
        <f t="shared" si="9"/>
        <v>Reference</v>
      </c>
      <c r="N130" s="6"/>
      <c r="O130" s="21" t="s">
        <v>71</v>
      </c>
      <c r="P130" s="9" t="s">
        <v>153</v>
      </c>
      <c r="Q130" s="22" t="str">
        <f t="shared" si="10"/>
        <v>Reference</v>
      </c>
      <c r="R130" s="3" t="str">
        <f t="shared" si="11"/>
        <v>Reference</v>
      </c>
    </row>
    <row r="131" spans="1:18" x14ac:dyDescent="0.45">
      <c r="A131" s="24" t="s">
        <v>71</v>
      </c>
      <c r="B131" s="6"/>
      <c r="C131" s="33">
        <v>26.250638981964801</v>
      </c>
      <c r="D131" s="2" t="str">
        <f t="shared" ref="D131:D194" si="12">IF(C131&gt;33,"Sample Fail",IF(C131&gt;0,"Sample Pass","Sample Fail"))</f>
        <v>Sample Pass</v>
      </c>
      <c r="E131" s="6"/>
      <c r="F131" s="33">
        <v>28.883389104682799</v>
      </c>
      <c r="G131" s="33"/>
      <c r="H131" s="2" t="str">
        <f t="shared" ref="H131:H194" si="13">IF(F131&gt;32.68,"Assay Fail",IF(F131&gt;0,"Assay Pass",IF(AND(F131=0,G131=0),"Assay Fail",IF(AND(F131=0,I131="Assay Fail"),"Assay Fail","N/A"))))</f>
        <v>Assay Pass</v>
      </c>
      <c r="I131" s="2" t="str">
        <f t="shared" ref="I131:I194" si="14">IF(G131&gt;30.04,"Assay Fail",IF(G131&gt;0,"Assay Pass",IF(AND(F131=0,G131=0),"Assay Fail",IF(AND(G131=0,H131="Assay Fail"),"Assay Fail","N/A"))))</f>
        <v>N/A</v>
      </c>
      <c r="J131" s="6"/>
      <c r="K131" s="33">
        <v>1327.0139614192999</v>
      </c>
      <c r="L131" s="33">
        <v>147.41475770898001</v>
      </c>
      <c r="M131" s="2" t="str">
        <f t="shared" ref="M131:M194" si="15">IF(D131="Sample Fail","Undetermined",IF(AND(D131="Sample Pass",H131="Assay Pass",K131&gt;L131),"Reference",IF(AND(D131="Sample Pass",I131="Assay Pass",L131&gt;K131),"Mutation","Undetermined")))</f>
        <v>Reference</v>
      </c>
      <c r="N131" s="6"/>
      <c r="O131" s="21" t="s">
        <v>71</v>
      </c>
      <c r="P131" s="9" t="s">
        <v>153</v>
      </c>
      <c r="Q131" s="22" t="str">
        <f t="shared" ref="Q131:Q194" si="16">IF(P131="B.1.1.7","Mutation","Reference")</f>
        <v>Reference</v>
      </c>
      <c r="R131" s="3" t="str">
        <f t="shared" ref="R131:R194" si="17">IF(D131="Sample Fail","Rejected",IF(AND(D131="Sample Pass",H131="Assay Fail",M131="Undetermined"),"Inconclusive",IF(AND(D131="Sample Pass",I131="Assay Fail",M131="Undetermined"),"Inconclusive",IF(AND(D131="Sample Pass",M131="Mutation",Q131="Reference"),"False Positive",IF(AND(D131="Sample Pass",M131="Reference",Q131="Mutation"),"False Negative",IF(AND(D131="Sample Pass",M131="Mutation",Q131="Mutation"),"Mutation",IF(AND(D131="Sample Pass",M131="Reference",Q131="Reference"),"Reference","Not Resulted")))))))</f>
        <v>Reference</v>
      </c>
    </row>
    <row r="132" spans="1:18" x14ac:dyDescent="0.45">
      <c r="A132" s="24" t="s">
        <v>72</v>
      </c>
      <c r="B132" s="6"/>
      <c r="C132" s="33">
        <v>27.1259536820573</v>
      </c>
      <c r="D132" s="2" t="str">
        <f t="shared" si="12"/>
        <v>Sample Pass</v>
      </c>
      <c r="E132" s="6"/>
      <c r="F132" s="33">
        <v>28.3707999614066</v>
      </c>
      <c r="G132" s="33"/>
      <c r="H132" s="2" t="str">
        <f t="shared" si="13"/>
        <v>Assay Pass</v>
      </c>
      <c r="I132" s="2" t="str">
        <f t="shared" si="14"/>
        <v>N/A</v>
      </c>
      <c r="J132" s="6"/>
      <c r="K132" s="33">
        <v>929.84115695261801</v>
      </c>
      <c r="L132" s="33">
        <v>107.36650720666699</v>
      </c>
      <c r="M132" s="2" t="str">
        <f t="shared" si="15"/>
        <v>Reference</v>
      </c>
      <c r="N132" s="6"/>
      <c r="O132" s="21" t="s">
        <v>72</v>
      </c>
      <c r="P132" s="9" t="s">
        <v>153</v>
      </c>
      <c r="Q132" s="22" t="str">
        <f t="shared" si="16"/>
        <v>Reference</v>
      </c>
      <c r="R132" s="3" t="str">
        <f t="shared" si="17"/>
        <v>Reference</v>
      </c>
    </row>
    <row r="133" spans="1:18" x14ac:dyDescent="0.45">
      <c r="A133" s="24" t="s">
        <v>72</v>
      </c>
      <c r="B133" s="6"/>
      <c r="C133" s="33">
        <v>28.339328243245198</v>
      </c>
      <c r="D133" s="2" t="str">
        <f t="shared" si="12"/>
        <v>Sample Pass</v>
      </c>
      <c r="E133" s="6"/>
      <c r="F133" s="33">
        <v>29.506177430805899</v>
      </c>
      <c r="G133" s="33"/>
      <c r="H133" s="2" t="str">
        <f t="shared" si="13"/>
        <v>Assay Pass</v>
      </c>
      <c r="I133" s="2" t="str">
        <f t="shared" si="14"/>
        <v>N/A</v>
      </c>
      <c r="J133" s="6"/>
      <c r="K133" s="33">
        <v>777.84627426475197</v>
      </c>
      <c r="L133" s="33">
        <v>73.642061167961899</v>
      </c>
      <c r="M133" s="2" t="str">
        <f t="shared" si="15"/>
        <v>Reference</v>
      </c>
      <c r="N133" s="6"/>
      <c r="O133" s="21" t="s">
        <v>72</v>
      </c>
      <c r="P133" s="9" t="s">
        <v>153</v>
      </c>
      <c r="Q133" s="22" t="str">
        <f t="shared" si="16"/>
        <v>Reference</v>
      </c>
      <c r="R133" s="3" t="str">
        <f t="shared" si="17"/>
        <v>Reference</v>
      </c>
    </row>
    <row r="134" spans="1:18" x14ac:dyDescent="0.45">
      <c r="A134" s="24" t="s">
        <v>73</v>
      </c>
      <c r="B134" s="6"/>
      <c r="C134" s="33">
        <v>23.835516526728298</v>
      </c>
      <c r="D134" s="2" t="str">
        <f t="shared" si="12"/>
        <v>Sample Pass</v>
      </c>
      <c r="E134" s="6"/>
      <c r="F134" s="33"/>
      <c r="G134" s="33">
        <v>25.009586504300401</v>
      </c>
      <c r="H134" s="2" t="str">
        <f t="shared" si="13"/>
        <v>N/A</v>
      </c>
      <c r="I134" s="2" t="str">
        <f t="shared" si="14"/>
        <v>Assay Pass</v>
      </c>
      <c r="J134" s="6"/>
      <c r="K134" s="33">
        <v>-2.0348959980169599</v>
      </c>
      <c r="L134" s="33">
        <v>1571.96716229763</v>
      </c>
      <c r="M134" s="2" t="str">
        <f t="shared" si="15"/>
        <v>Mutation</v>
      </c>
      <c r="N134" s="6"/>
      <c r="O134" s="21" t="s">
        <v>73</v>
      </c>
      <c r="P134" s="2" t="s">
        <v>146</v>
      </c>
      <c r="Q134" s="22" t="str">
        <f t="shared" si="16"/>
        <v>Mutation</v>
      </c>
      <c r="R134" s="3" t="str">
        <f t="shared" si="17"/>
        <v>Mutation</v>
      </c>
    </row>
    <row r="135" spans="1:18" x14ac:dyDescent="0.45">
      <c r="A135" s="24" t="s">
        <v>73</v>
      </c>
      <c r="B135" s="6"/>
      <c r="C135" s="33">
        <v>24.064266634971201</v>
      </c>
      <c r="D135" s="2" t="str">
        <f t="shared" si="12"/>
        <v>Sample Pass</v>
      </c>
      <c r="E135" s="6"/>
      <c r="F135" s="33"/>
      <c r="G135" s="33">
        <v>25.021066392145102</v>
      </c>
      <c r="H135" s="2" t="str">
        <f t="shared" si="13"/>
        <v>N/A</v>
      </c>
      <c r="I135" s="2" t="str">
        <f t="shared" si="14"/>
        <v>Assay Pass</v>
      </c>
      <c r="J135" s="6"/>
      <c r="K135" s="33">
        <v>3.1388578545465902</v>
      </c>
      <c r="L135" s="33">
        <v>1578.8917914251799</v>
      </c>
      <c r="M135" s="2" t="str">
        <f t="shared" si="15"/>
        <v>Mutation</v>
      </c>
      <c r="N135" s="6"/>
      <c r="O135" s="21" t="s">
        <v>73</v>
      </c>
      <c r="P135" s="2" t="s">
        <v>146</v>
      </c>
      <c r="Q135" s="22" t="str">
        <f t="shared" si="16"/>
        <v>Mutation</v>
      </c>
      <c r="R135" s="3" t="str">
        <f t="shared" si="17"/>
        <v>Mutation</v>
      </c>
    </row>
    <row r="136" spans="1:18" x14ac:dyDescent="0.45">
      <c r="A136" s="24" t="s">
        <v>74</v>
      </c>
      <c r="B136" s="6"/>
      <c r="C136" s="33">
        <v>23.6141115287475</v>
      </c>
      <c r="D136" s="2" t="str">
        <f t="shared" si="12"/>
        <v>Sample Pass</v>
      </c>
      <c r="E136" s="6"/>
      <c r="F136" s="33">
        <v>24.682199149513</v>
      </c>
      <c r="G136" s="33">
        <v>43.596291610274598</v>
      </c>
      <c r="H136" s="2" t="str">
        <f t="shared" si="13"/>
        <v>Assay Pass</v>
      </c>
      <c r="I136" s="2" t="str">
        <f t="shared" si="14"/>
        <v>Assay Fail</v>
      </c>
      <c r="J136" s="6"/>
      <c r="K136" s="33">
        <v>1044.4655942530501</v>
      </c>
      <c r="L136" s="33">
        <v>150.669358685715</v>
      </c>
      <c r="M136" s="2" t="str">
        <f t="shared" si="15"/>
        <v>Reference</v>
      </c>
      <c r="N136" s="6"/>
      <c r="O136" s="21" t="s">
        <v>74</v>
      </c>
      <c r="P136" s="9" t="s">
        <v>153</v>
      </c>
      <c r="Q136" s="22" t="str">
        <f t="shared" si="16"/>
        <v>Reference</v>
      </c>
      <c r="R136" s="3" t="str">
        <f t="shared" si="17"/>
        <v>Reference</v>
      </c>
    </row>
    <row r="137" spans="1:18" x14ac:dyDescent="0.45">
      <c r="A137" s="24" t="s">
        <v>74</v>
      </c>
      <c r="B137" s="6"/>
      <c r="C137" s="33">
        <v>23.553087268938299</v>
      </c>
      <c r="D137" s="2" t="str">
        <f t="shared" si="12"/>
        <v>Sample Pass</v>
      </c>
      <c r="E137" s="6"/>
      <c r="F137" s="33">
        <v>24.485760944440099</v>
      </c>
      <c r="G137" s="33"/>
      <c r="H137" s="2" t="str">
        <f t="shared" si="13"/>
        <v>Assay Pass</v>
      </c>
      <c r="I137" s="2" t="str">
        <f t="shared" si="14"/>
        <v>N/A</v>
      </c>
      <c r="J137" s="6"/>
      <c r="K137" s="33">
        <v>984.90606729176898</v>
      </c>
      <c r="L137" s="33">
        <v>108.71178675805599</v>
      </c>
      <c r="M137" s="2" t="str">
        <f t="shared" si="15"/>
        <v>Reference</v>
      </c>
      <c r="N137" s="6"/>
      <c r="O137" s="21" t="s">
        <v>74</v>
      </c>
      <c r="P137" s="9" t="s">
        <v>153</v>
      </c>
      <c r="Q137" s="22" t="str">
        <f t="shared" si="16"/>
        <v>Reference</v>
      </c>
      <c r="R137" s="3" t="str">
        <f t="shared" si="17"/>
        <v>Reference</v>
      </c>
    </row>
    <row r="138" spans="1:18" x14ac:dyDescent="0.45">
      <c r="A138" s="24" t="s">
        <v>75</v>
      </c>
      <c r="B138" s="6"/>
      <c r="C138" s="33">
        <v>30.003103756224402</v>
      </c>
      <c r="D138" s="2" t="str">
        <f t="shared" si="12"/>
        <v>Sample Pass</v>
      </c>
      <c r="E138" s="6"/>
      <c r="F138" s="33">
        <v>30.758170782358999</v>
      </c>
      <c r="G138" s="33"/>
      <c r="H138" s="2" t="str">
        <f t="shared" si="13"/>
        <v>Assay Pass</v>
      </c>
      <c r="I138" s="2" t="str">
        <f t="shared" si="14"/>
        <v>N/A</v>
      </c>
      <c r="J138" s="6"/>
      <c r="K138" s="33">
        <v>745.55094578779199</v>
      </c>
      <c r="L138" s="33">
        <v>97.567666498688993</v>
      </c>
      <c r="M138" s="2" t="str">
        <f t="shared" si="15"/>
        <v>Reference</v>
      </c>
      <c r="N138" s="6"/>
      <c r="O138" s="21" t="s">
        <v>75</v>
      </c>
      <c r="P138" s="9" t="s">
        <v>153</v>
      </c>
      <c r="Q138" s="22" t="str">
        <f t="shared" si="16"/>
        <v>Reference</v>
      </c>
      <c r="R138" s="3" t="str">
        <f t="shared" si="17"/>
        <v>Reference</v>
      </c>
    </row>
    <row r="139" spans="1:18" x14ac:dyDescent="0.45">
      <c r="A139" s="24" t="s">
        <v>75</v>
      </c>
      <c r="B139" s="6"/>
      <c r="C139" s="33">
        <v>28.444415595736299</v>
      </c>
      <c r="D139" s="2" t="str">
        <f t="shared" si="12"/>
        <v>Sample Pass</v>
      </c>
      <c r="E139" s="6"/>
      <c r="F139" s="33">
        <v>29.469395383317</v>
      </c>
      <c r="G139" s="33"/>
      <c r="H139" s="2" t="str">
        <f t="shared" si="13"/>
        <v>Assay Pass</v>
      </c>
      <c r="I139" s="2" t="str">
        <f t="shared" si="14"/>
        <v>N/A</v>
      </c>
      <c r="J139" s="6"/>
      <c r="K139" s="33">
        <v>930.79319108680704</v>
      </c>
      <c r="L139" s="33">
        <v>97.839142500234203</v>
      </c>
      <c r="M139" s="2" t="str">
        <f t="shared" si="15"/>
        <v>Reference</v>
      </c>
      <c r="N139" s="6"/>
      <c r="O139" s="21" t="s">
        <v>75</v>
      </c>
      <c r="P139" s="9" t="s">
        <v>153</v>
      </c>
      <c r="Q139" s="22" t="str">
        <f t="shared" si="16"/>
        <v>Reference</v>
      </c>
      <c r="R139" s="3" t="str">
        <f t="shared" si="17"/>
        <v>Reference</v>
      </c>
    </row>
    <row r="140" spans="1:18" x14ac:dyDescent="0.45">
      <c r="A140" s="24" t="s">
        <v>76</v>
      </c>
      <c r="B140" s="6"/>
      <c r="C140" s="33">
        <v>20.555971626824199</v>
      </c>
      <c r="D140" s="2" t="str">
        <f t="shared" si="12"/>
        <v>Sample Pass</v>
      </c>
      <c r="E140" s="6"/>
      <c r="F140" s="33">
        <v>21.8437949950888</v>
      </c>
      <c r="G140" s="33">
        <v>27.458274266488601</v>
      </c>
      <c r="H140" s="2" t="str">
        <f t="shared" si="13"/>
        <v>Assay Pass</v>
      </c>
      <c r="I140" s="2" t="str">
        <f t="shared" si="14"/>
        <v>Assay Pass</v>
      </c>
      <c r="J140" s="6"/>
      <c r="K140" s="33">
        <v>1822.51098541843</v>
      </c>
      <c r="L140" s="33">
        <v>343.63072435098002</v>
      </c>
      <c r="M140" s="2" t="str">
        <f t="shared" si="15"/>
        <v>Reference</v>
      </c>
      <c r="N140" s="6"/>
      <c r="O140" s="21" t="s">
        <v>76</v>
      </c>
      <c r="P140" s="9" t="s">
        <v>153</v>
      </c>
      <c r="Q140" s="22" t="str">
        <f t="shared" si="16"/>
        <v>Reference</v>
      </c>
      <c r="R140" s="3" t="str">
        <f t="shared" si="17"/>
        <v>Reference</v>
      </c>
    </row>
    <row r="141" spans="1:18" x14ac:dyDescent="0.45">
      <c r="A141" s="24" t="s">
        <v>76</v>
      </c>
      <c r="B141" s="6"/>
      <c r="C141" s="33">
        <v>20.519724334242401</v>
      </c>
      <c r="D141" s="2" t="str">
        <f t="shared" si="12"/>
        <v>Sample Pass</v>
      </c>
      <c r="E141" s="6"/>
      <c r="F141" s="33">
        <v>21.984027270535201</v>
      </c>
      <c r="G141" s="33">
        <v>27.383449852072701</v>
      </c>
      <c r="H141" s="2" t="str">
        <f t="shared" si="13"/>
        <v>Assay Pass</v>
      </c>
      <c r="I141" s="2" t="str">
        <f t="shared" si="14"/>
        <v>Assay Pass</v>
      </c>
      <c r="J141" s="6"/>
      <c r="K141" s="33">
        <v>1888.6594181957701</v>
      </c>
      <c r="L141" s="33">
        <v>328.87359836469699</v>
      </c>
      <c r="M141" s="2" t="str">
        <f t="shared" si="15"/>
        <v>Reference</v>
      </c>
      <c r="N141" s="6"/>
      <c r="O141" s="21" t="s">
        <v>76</v>
      </c>
      <c r="P141" s="9" t="s">
        <v>153</v>
      </c>
      <c r="Q141" s="22" t="str">
        <f t="shared" si="16"/>
        <v>Reference</v>
      </c>
      <c r="R141" s="3" t="str">
        <f t="shared" si="17"/>
        <v>Reference</v>
      </c>
    </row>
    <row r="142" spans="1:18" x14ac:dyDescent="0.45">
      <c r="A142" s="24" t="s">
        <v>77</v>
      </c>
      <c r="B142" s="6"/>
      <c r="C142" s="33">
        <v>25.034874935874299</v>
      </c>
      <c r="D142" s="2" t="str">
        <f t="shared" si="12"/>
        <v>Sample Pass</v>
      </c>
      <c r="E142" s="6"/>
      <c r="F142" s="33"/>
      <c r="G142" s="33">
        <v>24.974235438200399</v>
      </c>
      <c r="H142" s="2" t="str">
        <f t="shared" si="13"/>
        <v>N/A</v>
      </c>
      <c r="I142" s="2" t="str">
        <f t="shared" si="14"/>
        <v>Assay Pass</v>
      </c>
      <c r="J142" s="6"/>
      <c r="K142" s="33">
        <v>-1.5706126416780499</v>
      </c>
      <c r="L142" s="33">
        <v>1610.92154900523</v>
      </c>
      <c r="M142" s="2" t="str">
        <f t="shared" si="15"/>
        <v>Mutation</v>
      </c>
      <c r="N142" s="6"/>
      <c r="O142" s="21" t="s">
        <v>77</v>
      </c>
      <c r="P142" s="2" t="s">
        <v>146</v>
      </c>
      <c r="Q142" s="22" t="str">
        <f t="shared" si="16"/>
        <v>Mutation</v>
      </c>
      <c r="R142" s="3" t="str">
        <f t="shared" si="17"/>
        <v>Mutation</v>
      </c>
    </row>
    <row r="143" spans="1:18" x14ac:dyDescent="0.45">
      <c r="A143" s="24" t="s">
        <v>77</v>
      </c>
      <c r="B143" s="6"/>
      <c r="C143" s="33">
        <v>22.933536431611699</v>
      </c>
      <c r="D143" s="2" t="str">
        <f t="shared" si="12"/>
        <v>Sample Pass</v>
      </c>
      <c r="E143" s="6"/>
      <c r="F143" s="33"/>
      <c r="G143" s="33">
        <v>23.171686009777599</v>
      </c>
      <c r="H143" s="2" t="str">
        <f t="shared" si="13"/>
        <v>N/A</v>
      </c>
      <c r="I143" s="2" t="str">
        <f t="shared" si="14"/>
        <v>Assay Pass</v>
      </c>
      <c r="J143" s="6"/>
      <c r="K143" s="33">
        <v>-0.67783259894304104</v>
      </c>
      <c r="L143" s="33">
        <v>2155.5879933190699</v>
      </c>
      <c r="M143" s="2" t="str">
        <f t="shared" si="15"/>
        <v>Mutation</v>
      </c>
      <c r="N143" s="6"/>
      <c r="O143" s="21" t="s">
        <v>77</v>
      </c>
      <c r="P143" s="2" t="s">
        <v>146</v>
      </c>
      <c r="Q143" s="22" t="str">
        <f t="shared" si="16"/>
        <v>Mutation</v>
      </c>
      <c r="R143" s="3" t="str">
        <f t="shared" si="17"/>
        <v>Mutation</v>
      </c>
    </row>
    <row r="144" spans="1:18" x14ac:dyDescent="0.45">
      <c r="A144" s="24" t="s">
        <v>78</v>
      </c>
      <c r="B144" s="6"/>
      <c r="C144" s="33">
        <v>22.287099391486201</v>
      </c>
      <c r="D144" s="2" t="str">
        <f t="shared" si="12"/>
        <v>Sample Pass</v>
      </c>
      <c r="E144" s="6"/>
      <c r="F144" s="33">
        <v>23.816373138090601</v>
      </c>
      <c r="G144" s="33">
        <v>31.395693392239799</v>
      </c>
      <c r="H144" s="2" t="str">
        <f t="shared" si="13"/>
        <v>Assay Pass</v>
      </c>
      <c r="I144" s="2" t="str">
        <f t="shared" si="14"/>
        <v>Assay Fail</v>
      </c>
      <c r="J144" s="6"/>
      <c r="K144" s="33">
        <v>1755.8559557452299</v>
      </c>
      <c r="L144" s="33">
        <v>234.23617604533899</v>
      </c>
      <c r="M144" s="2" t="str">
        <f t="shared" si="15"/>
        <v>Reference</v>
      </c>
      <c r="N144" s="6"/>
      <c r="O144" s="21" t="s">
        <v>78</v>
      </c>
      <c r="P144" s="2" t="s">
        <v>153</v>
      </c>
      <c r="Q144" s="22" t="str">
        <f t="shared" si="16"/>
        <v>Reference</v>
      </c>
      <c r="R144" s="3" t="str">
        <f t="shared" si="17"/>
        <v>Reference</v>
      </c>
    </row>
    <row r="145" spans="1:18" x14ac:dyDescent="0.45">
      <c r="A145" s="24" t="s">
        <v>78</v>
      </c>
      <c r="B145" s="6"/>
      <c r="C145" s="33">
        <v>21.763322556917501</v>
      </c>
      <c r="D145" s="2" t="str">
        <f t="shared" si="12"/>
        <v>Sample Pass</v>
      </c>
      <c r="E145" s="6"/>
      <c r="F145" s="33">
        <v>23.286032514461901</v>
      </c>
      <c r="G145" s="33">
        <v>30.566345707535699</v>
      </c>
      <c r="H145" s="2" t="str">
        <f t="shared" si="13"/>
        <v>Assay Pass</v>
      </c>
      <c r="I145" s="2" t="str">
        <f t="shared" si="14"/>
        <v>Assay Fail</v>
      </c>
      <c r="J145" s="6"/>
      <c r="K145" s="33">
        <v>1875.0038253624</v>
      </c>
      <c r="L145" s="33">
        <v>241.26661991923501</v>
      </c>
      <c r="M145" s="2" t="str">
        <f t="shared" si="15"/>
        <v>Reference</v>
      </c>
      <c r="N145" s="6"/>
      <c r="O145" s="21" t="s">
        <v>78</v>
      </c>
      <c r="P145" s="2" t="s">
        <v>153</v>
      </c>
      <c r="Q145" s="22" t="str">
        <f t="shared" si="16"/>
        <v>Reference</v>
      </c>
      <c r="R145" s="3" t="str">
        <f t="shared" si="17"/>
        <v>Reference</v>
      </c>
    </row>
    <row r="146" spans="1:18" x14ac:dyDescent="0.45">
      <c r="A146" s="24" t="s">
        <v>79</v>
      </c>
      <c r="B146" s="6"/>
      <c r="C146" s="33">
        <v>24.0807362119956</v>
      </c>
      <c r="D146" s="2" t="str">
        <f t="shared" si="12"/>
        <v>Sample Pass</v>
      </c>
      <c r="E146" s="6"/>
      <c r="F146" s="33">
        <v>25.796389051617901</v>
      </c>
      <c r="G146" s="33">
        <v>34.902206302025299</v>
      </c>
      <c r="H146" s="2" t="str">
        <f t="shared" si="13"/>
        <v>Assay Pass</v>
      </c>
      <c r="I146" s="2" t="str">
        <f t="shared" si="14"/>
        <v>Assay Fail</v>
      </c>
      <c r="J146" s="6"/>
      <c r="K146" s="33">
        <v>1731.22407713855</v>
      </c>
      <c r="L146" s="33">
        <v>188.61508164513901</v>
      </c>
      <c r="M146" s="2" t="str">
        <f t="shared" si="15"/>
        <v>Reference</v>
      </c>
      <c r="N146" s="6"/>
      <c r="O146" s="21" t="s">
        <v>79</v>
      </c>
      <c r="P146" s="2" t="s">
        <v>154</v>
      </c>
      <c r="Q146" s="22" t="str">
        <f t="shared" si="16"/>
        <v>Reference</v>
      </c>
      <c r="R146" s="3" t="str">
        <f t="shared" si="17"/>
        <v>Reference</v>
      </c>
    </row>
    <row r="147" spans="1:18" x14ac:dyDescent="0.45">
      <c r="A147" s="24" t="s">
        <v>79</v>
      </c>
      <c r="B147" s="6"/>
      <c r="C147" s="33">
        <v>23.305426657821801</v>
      </c>
      <c r="D147" s="2" t="str">
        <f t="shared" si="12"/>
        <v>Sample Pass</v>
      </c>
      <c r="E147" s="6"/>
      <c r="F147" s="33">
        <v>25.293365878086401</v>
      </c>
      <c r="G147" s="33">
        <v>34.069330017439</v>
      </c>
      <c r="H147" s="2" t="str">
        <f t="shared" si="13"/>
        <v>Assay Pass</v>
      </c>
      <c r="I147" s="2" t="str">
        <f t="shared" si="14"/>
        <v>Assay Fail</v>
      </c>
      <c r="J147" s="6"/>
      <c r="K147" s="33">
        <v>1777.0767290255999</v>
      </c>
      <c r="L147" s="33">
        <v>197.59273873820899</v>
      </c>
      <c r="M147" s="2" t="str">
        <f t="shared" si="15"/>
        <v>Reference</v>
      </c>
      <c r="N147" s="6"/>
      <c r="O147" s="21" t="s">
        <v>79</v>
      </c>
      <c r="P147" s="2" t="s">
        <v>154</v>
      </c>
      <c r="Q147" s="22" t="str">
        <f t="shared" si="16"/>
        <v>Reference</v>
      </c>
      <c r="R147" s="3" t="str">
        <f t="shared" si="17"/>
        <v>Reference</v>
      </c>
    </row>
    <row r="148" spans="1:18" x14ac:dyDescent="0.45">
      <c r="A148" s="24" t="s">
        <v>80</v>
      </c>
      <c r="B148" s="6"/>
      <c r="C148" s="33">
        <v>23.068263928177299</v>
      </c>
      <c r="D148" s="2" t="str">
        <f t="shared" si="12"/>
        <v>Sample Pass</v>
      </c>
      <c r="E148" s="6"/>
      <c r="F148" s="33">
        <v>24.6514455352855</v>
      </c>
      <c r="G148" s="33">
        <v>30.343099879775298</v>
      </c>
      <c r="H148" s="2" t="str">
        <f t="shared" si="13"/>
        <v>Assay Pass</v>
      </c>
      <c r="I148" s="2" t="str">
        <f t="shared" si="14"/>
        <v>Assay Fail</v>
      </c>
      <c r="J148" s="6"/>
      <c r="K148" s="33">
        <v>1699.0830908871601</v>
      </c>
      <c r="L148" s="33">
        <v>243.97188286522299</v>
      </c>
      <c r="M148" s="2" t="str">
        <f t="shared" si="15"/>
        <v>Reference</v>
      </c>
      <c r="N148" s="6"/>
      <c r="O148" s="21" t="s">
        <v>80</v>
      </c>
      <c r="P148" s="9" t="s">
        <v>153</v>
      </c>
      <c r="Q148" s="22" t="str">
        <f t="shared" si="16"/>
        <v>Reference</v>
      </c>
      <c r="R148" s="3" t="str">
        <f t="shared" si="17"/>
        <v>Reference</v>
      </c>
    </row>
    <row r="149" spans="1:18" x14ac:dyDescent="0.45">
      <c r="A149" s="24" t="s">
        <v>80</v>
      </c>
      <c r="B149" s="6"/>
      <c r="C149" s="33">
        <v>23.334005386994001</v>
      </c>
      <c r="D149" s="2" t="str">
        <f t="shared" si="12"/>
        <v>Sample Pass</v>
      </c>
      <c r="E149" s="6"/>
      <c r="F149" s="33">
        <v>25.0290025651191</v>
      </c>
      <c r="G149" s="33">
        <v>34.952286161691703</v>
      </c>
      <c r="H149" s="2" t="str">
        <f t="shared" si="13"/>
        <v>Assay Pass</v>
      </c>
      <c r="I149" s="2" t="str">
        <f t="shared" si="14"/>
        <v>Assay Fail</v>
      </c>
      <c r="J149" s="6"/>
      <c r="K149" s="33">
        <v>1527.17724012285</v>
      </c>
      <c r="L149" s="33">
        <v>193.70049256204899</v>
      </c>
      <c r="M149" s="2" t="str">
        <f t="shared" si="15"/>
        <v>Reference</v>
      </c>
      <c r="N149" s="6"/>
      <c r="O149" s="21" t="s">
        <v>80</v>
      </c>
      <c r="P149" s="9" t="s">
        <v>153</v>
      </c>
      <c r="Q149" s="22" t="str">
        <f t="shared" si="16"/>
        <v>Reference</v>
      </c>
      <c r="R149" s="3" t="str">
        <f t="shared" si="17"/>
        <v>Reference</v>
      </c>
    </row>
    <row r="150" spans="1:18" x14ac:dyDescent="0.45">
      <c r="A150" s="24" t="s">
        <v>81</v>
      </c>
      <c r="B150" s="6"/>
      <c r="C150" s="33">
        <v>29.8592139613984</v>
      </c>
      <c r="D150" s="2" t="str">
        <f t="shared" si="12"/>
        <v>Sample Pass</v>
      </c>
      <c r="E150" s="6"/>
      <c r="F150" s="33"/>
      <c r="G150" s="33"/>
      <c r="H150" s="2" t="str">
        <f t="shared" si="13"/>
        <v>Assay Fail</v>
      </c>
      <c r="I150" s="2" t="str">
        <f t="shared" si="14"/>
        <v>Assay Fail</v>
      </c>
      <c r="J150" s="6"/>
      <c r="K150" s="33">
        <v>-3.9305956986345301</v>
      </c>
      <c r="L150" s="33">
        <v>4.77407246710482</v>
      </c>
      <c r="M150" s="2" t="str">
        <f t="shared" si="15"/>
        <v>Undetermined</v>
      </c>
      <c r="N150" s="6"/>
      <c r="O150" s="21" t="s">
        <v>81</v>
      </c>
      <c r="P150" s="9" t="s">
        <v>153</v>
      </c>
      <c r="Q150" s="22" t="str">
        <f t="shared" si="16"/>
        <v>Reference</v>
      </c>
      <c r="R150" s="3" t="str">
        <f t="shared" si="17"/>
        <v>Inconclusive</v>
      </c>
    </row>
    <row r="151" spans="1:18" x14ac:dyDescent="0.45">
      <c r="A151" s="24" t="s">
        <v>81</v>
      </c>
      <c r="B151" s="6"/>
      <c r="C151" s="33">
        <v>27.244715516157498</v>
      </c>
      <c r="D151" s="2" t="str">
        <f t="shared" si="12"/>
        <v>Sample Pass</v>
      </c>
      <c r="E151" s="6"/>
      <c r="F151" s="33">
        <v>33.532526270626398</v>
      </c>
      <c r="G151" s="33"/>
      <c r="H151" s="2" t="str">
        <f t="shared" si="13"/>
        <v>Assay Fail</v>
      </c>
      <c r="I151" s="2" t="str">
        <f t="shared" si="14"/>
        <v>Assay Fail</v>
      </c>
      <c r="J151" s="6"/>
      <c r="K151" s="33">
        <v>193.067592532601</v>
      </c>
      <c r="L151" s="33">
        <v>44.196781659325602</v>
      </c>
      <c r="M151" s="2" t="str">
        <f t="shared" si="15"/>
        <v>Undetermined</v>
      </c>
      <c r="N151" s="6"/>
      <c r="O151" s="21" t="s">
        <v>81</v>
      </c>
      <c r="P151" s="9" t="s">
        <v>153</v>
      </c>
      <c r="Q151" s="22" t="str">
        <f t="shared" si="16"/>
        <v>Reference</v>
      </c>
      <c r="R151" s="3" t="str">
        <f t="shared" si="17"/>
        <v>Inconclusive</v>
      </c>
    </row>
    <row r="152" spans="1:18" x14ac:dyDescent="0.45">
      <c r="A152" s="24" t="s">
        <v>82</v>
      </c>
      <c r="B152" s="6"/>
      <c r="C152" s="33">
        <v>25.999849821945801</v>
      </c>
      <c r="D152" s="2" t="str">
        <f t="shared" si="12"/>
        <v>Sample Pass</v>
      </c>
      <c r="E152" s="6"/>
      <c r="F152" s="33">
        <v>27.382970758402301</v>
      </c>
      <c r="G152" s="33"/>
      <c r="H152" s="2" t="str">
        <f t="shared" si="13"/>
        <v>Assay Pass</v>
      </c>
      <c r="I152" s="2" t="str">
        <f t="shared" si="14"/>
        <v>N/A</v>
      </c>
      <c r="J152" s="6"/>
      <c r="K152" s="33">
        <v>607.05308867790995</v>
      </c>
      <c r="L152" s="33">
        <v>67.209417195893806</v>
      </c>
      <c r="M152" s="2" t="str">
        <f t="shared" si="15"/>
        <v>Reference</v>
      </c>
      <c r="N152" s="6"/>
      <c r="O152" s="21" t="s">
        <v>82</v>
      </c>
      <c r="P152" s="2" t="s">
        <v>156</v>
      </c>
      <c r="Q152" s="22" t="str">
        <f t="shared" si="16"/>
        <v>Reference</v>
      </c>
      <c r="R152" s="3" t="str">
        <f t="shared" si="17"/>
        <v>Reference</v>
      </c>
    </row>
    <row r="153" spans="1:18" x14ac:dyDescent="0.45">
      <c r="A153" s="24" t="s">
        <v>82</v>
      </c>
      <c r="B153" s="6"/>
      <c r="C153" s="33">
        <v>26.830269873228598</v>
      </c>
      <c r="D153" s="2" t="str">
        <f t="shared" si="12"/>
        <v>Sample Pass</v>
      </c>
      <c r="E153" s="6"/>
      <c r="F153" s="33">
        <v>29.1730898698933</v>
      </c>
      <c r="G153" s="33"/>
      <c r="H153" s="2" t="str">
        <f t="shared" si="13"/>
        <v>Assay Pass</v>
      </c>
      <c r="I153" s="2" t="str">
        <f t="shared" si="14"/>
        <v>N/A</v>
      </c>
      <c r="J153" s="6"/>
      <c r="K153" s="33">
        <v>273.89225048629299</v>
      </c>
      <c r="L153" s="33">
        <v>42.446660383070999</v>
      </c>
      <c r="M153" s="2" t="str">
        <f t="shared" si="15"/>
        <v>Reference</v>
      </c>
      <c r="N153" s="6"/>
      <c r="O153" s="21" t="s">
        <v>82</v>
      </c>
      <c r="P153" s="2" t="s">
        <v>156</v>
      </c>
      <c r="Q153" s="22" t="str">
        <f t="shared" si="16"/>
        <v>Reference</v>
      </c>
      <c r="R153" s="3" t="str">
        <f t="shared" si="17"/>
        <v>Reference</v>
      </c>
    </row>
    <row r="154" spans="1:18" x14ac:dyDescent="0.45">
      <c r="A154" s="24" t="s">
        <v>83</v>
      </c>
      <c r="B154" s="6"/>
      <c r="C154" s="33">
        <v>23.161055234189199</v>
      </c>
      <c r="D154" s="2" t="str">
        <f t="shared" si="12"/>
        <v>Sample Pass</v>
      </c>
      <c r="E154" s="6"/>
      <c r="F154" s="33">
        <v>23.562124117150699</v>
      </c>
      <c r="G154" s="33"/>
      <c r="H154" s="2" t="str">
        <f t="shared" si="13"/>
        <v>Assay Pass</v>
      </c>
      <c r="I154" s="2" t="str">
        <f t="shared" si="14"/>
        <v>N/A</v>
      </c>
      <c r="J154" s="6"/>
      <c r="K154" s="33">
        <v>1511.8958641664001</v>
      </c>
      <c r="L154" s="33">
        <v>112.247252800117</v>
      </c>
      <c r="M154" s="2" t="str">
        <f t="shared" si="15"/>
        <v>Reference</v>
      </c>
      <c r="N154" s="6"/>
      <c r="O154" s="21" t="s">
        <v>83</v>
      </c>
      <c r="P154" s="9" t="s">
        <v>153</v>
      </c>
      <c r="Q154" s="22" t="str">
        <f t="shared" si="16"/>
        <v>Reference</v>
      </c>
      <c r="R154" s="3" t="str">
        <f t="shared" si="17"/>
        <v>Reference</v>
      </c>
    </row>
    <row r="155" spans="1:18" x14ac:dyDescent="0.45">
      <c r="A155" s="24" t="s">
        <v>83</v>
      </c>
      <c r="B155" s="6"/>
      <c r="C155" s="33">
        <v>22.7541303152728</v>
      </c>
      <c r="D155" s="2" t="str">
        <f t="shared" si="12"/>
        <v>Sample Pass</v>
      </c>
      <c r="E155" s="6"/>
      <c r="F155" s="33">
        <v>23.4746711254618</v>
      </c>
      <c r="G155" s="33"/>
      <c r="H155" s="2" t="str">
        <f t="shared" si="13"/>
        <v>Assay Pass</v>
      </c>
      <c r="I155" s="2" t="str">
        <f t="shared" si="14"/>
        <v>N/A</v>
      </c>
      <c r="J155" s="6"/>
      <c r="K155" s="33">
        <v>1638.8488611513201</v>
      </c>
      <c r="L155" s="33">
        <v>99.117870290987</v>
      </c>
      <c r="M155" s="2" t="str">
        <f t="shared" si="15"/>
        <v>Reference</v>
      </c>
      <c r="N155" s="6"/>
      <c r="O155" s="21" t="s">
        <v>83</v>
      </c>
      <c r="P155" s="9" t="s">
        <v>153</v>
      </c>
      <c r="Q155" s="22" t="str">
        <f t="shared" si="16"/>
        <v>Reference</v>
      </c>
      <c r="R155" s="3" t="str">
        <f t="shared" si="17"/>
        <v>Reference</v>
      </c>
    </row>
    <row r="156" spans="1:18" x14ac:dyDescent="0.45">
      <c r="A156" s="24" t="s">
        <v>84</v>
      </c>
      <c r="B156" s="6"/>
      <c r="C156" s="33">
        <v>27.500432911717802</v>
      </c>
      <c r="D156" s="2" t="str">
        <f t="shared" si="12"/>
        <v>Sample Pass</v>
      </c>
      <c r="E156" s="6"/>
      <c r="F156" s="33">
        <v>28.938473243134698</v>
      </c>
      <c r="G156" s="33"/>
      <c r="H156" s="2" t="str">
        <f t="shared" si="13"/>
        <v>Assay Pass</v>
      </c>
      <c r="I156" s="2" t="str">
        <f t="shared" si="14"/>
        <v>N/A</v>
      </c>
      <c r="J156" s="6"/>
      <c r="K156" s="33">
        <v>1519.5352395208999</v>
      </c>
      <c r="L156" s="33">
        <v>137.030738824732</v>
      </c>
      <c r="M156" s="2" t="str">
        <f t="shared" si="15"/>
        <v>Reference</v>
      </c>
      <c r="N156" s="6"/>
      <c r="O156" s="21" t="s">
        <v>84</v>
      </c>
      <c r="P156" s="9" t="s">
        <v>153</v>
      </c>
      <c r="Q156" s="22" t="str">
        <f t="shared" si="16"/>
        <v>Reference</v>
      </c>
      <c r="R156" s="3" t="str">
        <f t="shared" si="17"/>
        <v>Reference</v>
      </c>
    </row>
    <row r="157" spans="1:18" x14ac:dyDescent="0.45">
      <c r="A157" s="24" t="s">
        <v>84</v>
      </c>
      <c r="B157" s="6"/>
      <c r="C157" s="33">
        <v>25.735528904257698</v>
      </c>
      <c r="D157" s="2" t="str">
        <f t="shared" si="12"/>
        <v>Sample Pass</v>
      </c>
      <c r="E157" s="6"/>
      <c r="F157" s="33">
        <v>27.399856800425201</v>
      </c>
      <c r="G157" s="33"/>
      <c r="H157" s="2" t="str">
        <f t="shared" si="13"/>
        <v>Assay Pass</v>
      </c>
      <c r="I157" s="2" t="str">
        <f t="shared" si="14"/>
        <v>N/A</v>
      </c>
      <c r="J157" s="6"/>
      <c r="K157" s="33">
        <v>1303.1530854154901</v>
      </c>
      <c r="L157" s="33">
        <v>108.177173537923</v>
      </c>
      <c r="M157" s="2" t="str">
        <f t="shared" si="15"/>
        <v>Reference</v>
      </c>
      <c r="N157" s="6"/>
      <c r="O157" s="21" t="s">
        <v>84</v>
      </c>
      <c r="P157" s="9" t="s">
        <v>153</v>
      </c>
      <c r="Q157" s="22" t="str">
        <f t="shared" si="16"/>
        <v>Reference</v>
      </c>
      <c r="R157" s="3" t="str">
        <f t="shared" si="17"/>
        <v>Reference</v>
      </c>
    </row>
    <row r="158" spans="1:18" x14ac:dyDescent="0.45">
      <c r="A158" s="24" t="s">
        <v>85</v>
      </c>
      <c r="B158" s="6"/>
      <c r="C158" s="33">
        <v>19.128879728179701</v>
      </c>
      <c r="D158" s="2" t="str">
        <f t="shared" si="12"/>
        <v>Sample Pass</v>
      </c>
      <c r="E158" s="6"/>
      <c r="F158" s="33"/>
      <c r="G158" s="33">
        <v>19.597161714826601</v>
      </c>
      <c r="H158" s="2" t="str">
        <f t="shared" si="13"/>
        <v>N/A</v>
      </c>
      <c r="I158" s="2" t="str">
        <f t="shared" si="14"/>
        <v>Assay Pass</v>
      </c>
      <c r="J158" s="6"/>
      <c r="K158" s="33">
        <v>0.13044638406290701</v>
      </c>
      <c r="L158" s="33">
        <v>2236.6789192753899</v>
      </c>
      <c r="M158" s="2" t="str">
        <f t="shared" si="15"/>
        <v>Mutation</v>
      </c>
      <c r="N158" s="6"/>
      <c r="O158" s="21" t="s">
        <v>85</v>
      </c>
      <c r="P158" s="2" t="s">
        <v>146</v>
      </c>
      <c r="Q158" s="22" t="str">
        <f t="shared" si="16"/>
        <v>Mutation</v>
      </c>
      <c r="R158" s="3" t="str">
        <f t="shared" si="17"/>
        <v>Mutation</v>
      </c>
    </row>
    <row r="159" spans="1:18" x14ac:dyDescent="0.45">
      <c r="A159" s="24" t="s">
        <v>85</v>
      </c>
      <c r="B159" s="6"/>
      <c r="C159" s="33">
        <v>18.643084980762801</v>
      </c>
      <c r="D159" s="2" t="str">
        <f t="shared" si="12"/>
        <v>Sample Pass</v>
      </c>
      <c r="E159" s="6"/>
      <c r="F159" s="33"/>
      <c r="G159" s="33">
        <v>18.9936641914801</v>
      </c>
      <c r="H159" s="2" t="str">
        <f t="shared" si="13"/>
        <v>N/A</v>
      </c>
      <c r="I159" s="2" t="str">
        <f t="shared" si="14"/>
        <v>Assay Pass</v>
      </c>
      <c r="J159" s="6"/>
      <c r="K159" s="33">
        <v>3.5821948777838801</v>
      </c>
      <c r="L159" s="33">
        <v>2248.37354687685</v>
      </c>
      <c r="M159" s="2" t="str">
        <f t="shared" si="15"/>
        <v>Mutation</v>
      </c>
      <c r="N159" s="6"/>
      <c r="O159" s="21" t="s">
        <v>85</v>
      </c>
      <c r="P159" s="2" t="s">
        <v>146</v>
      </c>
      <c r="Q159" s="22" t="str">
        <f t="shared" si="16"/>
        <v>Mutation</v>
      </c>
      <c r="R159" s="3" t="str">
        <f t="shared" si="17"/>
        <v>Mutation</v>
      </c>
    </row>
    <row r="160" spans="1:18" x14ac:dyDescent="0.45">
      <c r="A160" s="24" t="s">
        <v>86</v>
      </c>
      <c r="B160" s="6"/>
      <c r="C160" s="33">
        <v>27.920261476371401</v>
      </c>
      <c r="D160" s="2" t="str">
        <f t="shared" si="12"/>
        <v>Sample Pass</v>
      </c>
      <c r="E160" s="6"/>
      <c r="F160" s="33">
        <v>28.726851416245498</v>
      </c>
      <c r="G160" s="33">
        <v>38.379685399336097</v>
      </c>
      <c r="H160" s="2" t="str">
        <f t="shared" si="13"/>
        <v>Assay Pass</v>
      </c>
      <c r="I160" s="2" t="str">
        <f t="shared" si="14"/>
        <v>Assay Fail</v>
      </c>
      <c r="J160" s="6"/>
      <c r="K160" s="33">
        <v>1524.8846781703401</v>
      </c>
      <c r="L160" s="33">
        <v>174.78489814607099</v>
      </c>
      <c r="M160" s="2" t="str">
        <f t="shared" si="15"/>
        <v>Reference</v>
      </c>
      <c r="N160" s="6"/>
      <c r="O160" s="21" t="s">
        <v>86</v>
      </c>
      <c r="P160" s="9" t="s">
        <v>153</v>
      </c>
      <c r="Q160" s="22" t="str">
        <f t="shared" si="16"/>
        <v>Reference</v>
      </c>
      <c r="R160" s="3" t="str">
        <f t="shared" si="17"/>
        <v>Reference</v>
      </c>
    </row>
    <row r="161" spans="1:18" x14ac:dyDescent="0.45">
      <c r="A161" s="24" t="s">
        <v>86</v>
      </c>
      <c r="B161" s="6"/>
      <c r="C161" s="33">
        <v>27.060683231283001</v>
      </c>
      <c r="D161" s="2" t="str">
        <f t="shared" si="12"/>
        <v>Sample Pass</v>
      </c>
      <c r="E161" s="6"/>
      <c r="F161" s="33">
        <v>28.222888876077</v>
      </c>
      <c r="G161" s="33">
        <v>39.1416282962604</v>
      </c>
      <c r="H161" s="2" t="str">
        <f t="shared" si="13"/>
        <v>Assay Pass</v>
      </c>
      <c r="I161" s="2" t="str">
        <f t="shared" si="14"/>
        <v>Assay Fail</v>
      </c>
      <c r="J161" s="6"/>
      <c r="K161" s="33">
        <v>1377.94927718398</v>
      </c>
      <c r="L161" s="33">
        <v>163.76612698036899</v>
      </c>
      <c r="M161" s="2" t="str">
        <f t="shared" si="15"/>
        <v>Reference</v>
      </c>
      <c r="N161" s="6"/>
      <c r="O161" s="21" t="s">
        <v>86</v>
      </c>
      <c r="P161" s="9" t="s">
        <v>153</v>
      </c>
      <c r="Q161" s="22" t="str">
        <f t="shared" si="16"/>
        <v>Reference</v>
      </c>
      <c r="R161" s="3" t="str">
        <f t="shared" si="17"/>
        <v>Reference</v>
      </c>
    </row>
    <row r="162" spans="1:18" x14ac:dyDescent="0.45">
      <c r="A162" s="24" t="s">
        <v>87</v>
      </c>
      <c r="B162" s="6"/>
      <c r="C162" s="33">
        <v>16.1916525136911</v>
      </c>
      <c r="D162" s="2" t="str">
        <f t="shared" si="12"/>
        <v>Sample Pass</v>
      </c>
      <c r="E162" s="6"/>
      <c r="F162" s="33">
        <v>17.523648167596502</v>
      </c>
      <c r="G162" s="33">
        <v>24.917566915809999</v>
      </c>
      <c r="H162" s="2" t="str">
        <f t="shared" si="13"/>
        <v>Assay Pass</v>
      </c>
      <c r="I162" s="2" t="str">
        <f t="shared" si="14"/>
        <v>Assay Pass</v>
      </c>
      <c r="J162" s="6"/>
      <c r="K162" s="33">
        <v>2091.3474747564301</v>
      </c>
      <c r="L162" s="33">
        <v>389.33134337904198</v>
      </c>
      <c r="M162" s="2" t="str">
        <f t="shared" si="15"/>
        <v>Reference</v>
      </c>
      <c r="N162" s="6"/>
      <c r="O162" s="21" t="s">
        <v>87</v>
      </c>
      <c r="P162" s="9" t="s">
        <v>153</v>
      </c>
      <c r="Q162" s="22" t="str">
        <f t="shared" si="16"/>
        <v>Reference</v>
      </c>
      <c r="R162" s="3" t="str">
        <f t="shared" si="17"/>
        <v>Reference</v>
      </c>
    </row>
    <row r="163" spans="1:18" x14ac:dyDescent="0.45">
      <c r="A163" s="24" t="s">
        <v>87</v>
      </c>
      <c r="B163" s="6"/>
      <c r="C163" s="33">
        <v>15.561252165590099</v>
      </c>
      <c r="D163" s="2" t="str">
        <f t="shared" si="12"/>
        <v>Sample Pass</v>
      </c>
      <c r="E163" s="6"/>
      <c r="F163" s="33">
        <v>17.3154822350978</v>
      </c>
      <c r="G163" s="33">
        <v>23.048924823656499</v>
      </c>
      <c r="H163" s="2" t="str">
        <f t="shared" si="13"/>
        <v>Assay Pass</v>
      </c>
      <c r="I163" s="2" t="str">
        <f t="shared" si="14"/>
        <v>Assay Pass</v>
      </c>
      <c r="J163" s="6"/>
      <c r="K163" s="33">
        <v>2182.70449939432</v>
      </c>
      <c r="L163" s="33">
        <v>454.90514906464398</v>
      </c>
      <c r="M163" s="2" t="str">
        <f t="shared" si="15"/>
        <v>Reference</v>
      </c>
      <c r="N163" s="6"/>
      <c r="O163" s="21" t="s">
        <v>87</v>
      </c>
      <c r="P163" s="9" t="s">
        <v>153</v>
      </c>
      <c r="Q163" s="22" t="str">
        <f t="shared" si="16"/>
        <v>Reference</v>
      </c>
      <c r="R163" s="3" t="str">
        <f t="shared" si="17"/>
        <v>Reference</v>
      </c>
    </row>
    <row r="164" spans="1:18" x14ac:dyDescent="0.45">
      <c r="A164" s="24" t="s">
        <v>88</v>
      </c>
      <c r="B164" s="6"/>
      <c r="C164" s="33">
        <v>27.067145621391699</v>
      </c>
      <c r="D164" s="2" t="str">
        <f t="shared" si="12"/>
        <v>Sample Pass</v>
      </c>
      <c r="E164" s="6"/>
      <c r="F164" s="33">
        <v>28.1653676814589</v>
      </c>
      <c r="G164" s="33"/>
      <c r="H164" s="2" t="str">
        <f t="shared" si="13"/>
        <v>Assay Pass</v>
      </c>
      <c r="I164" s="2" t="str">
        <f t="shared" si="14"/>
        <v>N/A</v>
      </c>
      <c r="J164" s="6"/>
      <c r="K164" s="33">
        <v>919.31655408515701</v>
      </c>
      <c r="L164" s="33">
        <v>88.963843334956906</v>
      </c>
      <c r="M164" s="2" t="str">
        <f t="shared" si="15"/>
        <v>Reference</v>
      </c>
      <c r="N164" s="6"/>
      <c r="O164" s="21" t="s">
        <v>88</v>
      </c>
      <c r="P164" s="9" t="s">
        <v>153</v>
      </c>
      <c r="Q164" s="22" t="str">
        <f t="shared" si="16"/>
        <v>Reference</v>
      </c>
      <c r="R164" s="3" t="str">
        <f t="shared" si="17"/>
        <v>Reference</v>
      </c>
    </row>
    <row r="165" spans="1:18" x14ac:dyDescent="0.45">
      <c r="A165" s="24" t="s">
        <v>88</v>
      </c>
      <c r="B165" s="6"/>
      <c r="C165" s="33">
        <v>27.137251236869201</v>
      </c>
      <c r="D165" s="2" t="str">
        <f t="shared" si="12"/>
        <v>Sample Pass</v>
      </c>
      <c r="E165" s="6"/>
      <c r="F165" s="33">
        <v>28.571178671259499</v>
      </c>
      <c r="G165" s="33"/>
      <c r="H165" s="2" t="str">
        <f t="shared" si="13"/>
        <v>Assay Pass</v>
      </c>
      <c r="I165" s="2" t="str">
        <f t="shared" si="14"/>
        <v>N/A</v>
      </c>
      <c r="J165" s="6"/>
      <c r="K165" s="33">
        <v>955.96578104052003</v>
      </c>
      <c r="L165" s="33">
        <v>112.496867251731</v>
      </c>
      <c r="M165" s="2" t="str">
        <f t="shared" si="15"/>
        <v>Reference</v>
      </c>
      <c r="N165" s="6"/>
      <c r="O165" s="21" t="s">
        <v>88</v>
      </c>
      <c r="P165" s="9" t="s">
        <v>153</v>
      </c>
      <c r="Q165" s="22" t="str">
        <f t="shared" si="16"/>
        <v>Reference</v>
      </c>
      <c r="R165" s="3" t="str">
        <f t="shared" si="17"/>
        <v>Reference</v>
      </c>
    </row>
    <row r="166" spans="1:18" x14ac:dyDescent="0.45">
      <c r="A166" s="24" t="s">
        <v>89</v>
      </c>
      <c r="B166" s="6"/>
      <c r="C166" s="33">
        <v>29.148455648265099</v>
      </c>
      <c r="D166" s="2" t="str">
        <f t="shared" si="12"/>
        <v>Sample Pass</v>
      </c>
      <c r="E166" s="6"/>
      <c r="F166" s="33">
        <v>32.627421818057698</v>
      </c>
      <c r="G166" s="33"/>
      <c r="H166" s="2" t="str">
        <f t="shared" si="13"/>
        <v>Assay Pass</v>
      </c>
      <c r="I166" s="2" t="str">
        <f t="shared" si="14"/>
        <v>N/A</v>
      </c>
      <c r="J166" s="6"/>
      <c r="K166" s="33">
        <v>221.21933932913501</v>
      </c>
      <c r="L166" s="33">
        <v>30.689458663564402</v>
      </c>
      <c r="M166" s="2" t="str">
        <f t="shared" si="15"/>
        <v>Reference</v>
      </c>
      <c r="N166" s="6"/>
      <c r="O166" s="21" t="s">
        <v>89</v>
      </c>
      <c r="P166" s="9" t="s">
        <v>153</v>
      </c>
      <c r="Q166" s="22" t="str">
        <f t="shared" si="16"/>
        <v>Reference</v>
      </c>
      <c r="R166" s="3" t="str">
        <f t="shared" si="17"/>
        <v>Reference</v>
      </c>
    </row>
    <row r="167" spans="1:18" x14ac:dyDescent="0.45">
      <c r="A167" s="24" t="s">
        <v>89</v>
      </c>
      <c r="B167" s="6"/>
      <c r="C167" s="33">
        <v>27.168026848364601</v>
      </c>
      <c r="D167" s="2" t="str">
        <f t="shared" si="12"/>
        <v>Sample Pass</v>
      </c>
      <c r="E167" s="6"/>
      <c r="F167" s="33">
        <v>28.417499745479699</v>
      </c>
      <c r="G167" s="33"/>
      <c r="H167" s="2" t="str">
        <f t="shared" si="13"/>
        <v>Assay Pass</v>
      </c>
      <c r="I167" s="2" t="str">
        <f t="shared" si="14"/>
        <v>N/A</v>
      </c>
      <c r="J167" s="6"/>
      <c r="K167" s="33">
        <v>924.13311468205302</v>
      </c>
      <c r="L167" s="33">
        <v>78.349515482517802</v>
      </c>
      <c r="M167" s="2" t="str">
        <f t="shared" si="15"/>
        <v>Reference</v>
      </c>
      <c r="N167" s="6"/>
      <c r="O167" s="21" t="s">
        <v>89</v>
      </c>
      <c r="P167" s="9" t="s">
        <v>153</v>
      </c>
      <c r="Q167" s="22" t="str">
        <f t="shared" si="16"/>
        <v>Reference</v>
      </c>
      <c r="R167" s="3" t="str">
        <f t="shared" si="17"/>
        <v>Reference</v>
      </c>
    </row>
    <row r="168" spans="1:18" x14ac:dyDescent="0.45">
      <c r="A168" s="24" t="s">
        <v>90</v>
      </c>
      <c r="B168" s="6"/>
      <c r="C168" s="33">
        <v>27.631667088037201</v>
      </c>
      <c r="D168" s="2" t="str">
        <f t="shared" si="12"/>
        <v>Sample Pass</v>
      </c>
      <c r="E168" s="6"/>
      <c r="F168" s="33">
        <v>31.9699407337121</v>
      </c>
      <c r="G168" s="33"/>
      <c r="H168" s="2" t="str">
        <f t="shared" si="13"/>
        <v>Assay Pass</v>
      </c>
      <c r="I168" s="2" t="str">
        <f t="shared" si="14"/>
        <v>N/A</v>
      </c>
      <c r="J168" s="6"/>
      <c r="K168" s="33">
        <v>200.30409332693</v>
      </c>
      <c r="L168" s="33">
        <v>69.612332437481598</v>
      </c>
      <c r="M168" s="2" t="str">
        <f t="shared" si="15"/>
        <v>Reference</v>
      </c>
      <c r="N168" s="6"/>
      <c r="O168" s="21" t="s">
        <v>90</v>
      </c>
      <c r="P168" s="9" t="s">
        <v>153</v>
      </c>
      <c r="Q168" s="22" t="str">
        <f t="shared" si="16"/>
        <v>Reference</v>
      </c>
      <c r="R168" s="3" t="str">
        <f t="shared" si="17"/>
        <v>Reference</v>
      </c>
    </row>
    <row r="169" spans="1:18" x14ac:dyDescent="0.45">
      <c r="A169" s="24" t="s">
        <v>90</v>
      </c>
      <c r="B169" s="6"/>
      <c r="C169" s="33">
        <v>27.4879256113812</v>
      </c>
      <c r="D169" s="2" t="str">
        <f t="shared" si="12"/>
        <v>Sample Pass</v>
      </c>
      <c r="E169" s="6"/>
      <c r="F169" s="33">
        <v>29.912388739074402</v>
      </c>
      <c r="G169" s="33"/>
      <c r="H169" s="2" t="str">
        <f t="shared" si="13"/>
        <v>Assay Pass</v>
      </c>
      <c r="I169" s="2" t="str">
        <f t="shared" si="14"/>
        <v>N/A</v>
      </c>
      <c r="J169" s="6"/>
      <c r="K169" s="33">
        <v>429.28163430222003</v>
      </c>
      <c r="L169" s="33">
        <v>79.755536313862606</v>
      </c>
      <c r="M169" s="2" t="str">
        <f t="shared" si="15"/>
        <v>Reference</v>
      </c>
      <c r="N169" s="6"/>
      <c r="O169" s="21" t="s">
        <v>90</v>
      </c>
      <c r="P169" s="9" t="s">
        <v>153</v>
      </c>
      <c r="Q169" s="22" t="str">
        <f t="shared" si="16"/>
        <v>Reference</v>
      </c>
      <c r="R169" s="3" t="str">
        <f t="shared" si="17"/>
        <v>Reference</v>
      </c>
    </row>
    <row r="170" spans="1:18" x14ac:dyDescent="0.45">
      <c r="A170" s="24" t="s">
        <v>91</v>
      </c>
      <c r="B170" s="6"/>
      <c r="C170" s="33">
        <v>27.278848231704099</v>
      </c>
      <c r="D170" s="2" t="str">
        <f t="shared" si="12"/>
        <v>Sample Pass</v>
      </c>
      <c r="E170" s="6"/>
      <c r="F170" s="33">
        <v>28.594592035045501</v>
      </c>
      <c r="G170" s="33"/>
      <c r="H170" s="2" t="str">
        <f t="shared" si="13"/>
        <v>Assay Pass</v>
      </c>
      <c r="I170" s="2" t="str">
        <f t="shared" si="14"/>
        <v>N/A</v>
      </c>
      <c r="J170" s="6"/>
      <c r="K170" s="33">
        <v>1195.49951866672</v>
      </c>
      <c r="L170" s="33">
        <v>125.37724524658201</v>
      </c>
      <c r="M170" s="2" t="str">
        <f t="shared" si="15"/>
        <v>Reference</v>
      </c>
      <c r="N170" s="6"/>
      <c r="O170" s="21" t="s">
        <v>91</v>
      </c>
      <c r="P170" s="9" t="s">
        <v>153</v>
      </c>
      <c r="Q170" s="22" t="str">
        <f t="shared" si="16"/>
        <v>Reference</v>
      </c>
      <c r="R170" s="3" t="str">
        <f t="shared" si="17"/>
        <v>Reference</v>
      </c>
    </row>
    <row r="171" spans="1:18" x14ac:dyDescent="0.45">
      <c r="A171" s="24" t="s">
        <v>91</v>
      </c>
      <c r="B171" s="6"/>
      <c r="C171" s="33">
        <v>28.302908322927301</v>
      </c>
      <c r="D171" s="2" t="str">
        <f t="shared" si="12"/>
        <v>Sample Pass</v>
      </c>
      <c r="E171" s="6"/>
      <c r="F171" s="33">
        <v>29.214467155993301</v>
      </c>
      <c r="G171" s="33"/>
      <c r="H171" s="2" t="str">
        <f t="shared" si="13"/>
        <v>Assay Pass</v>
      </c>
      <c r="I171" s="2" t="str">
        <f t="shared" si="14"/>
        <v>N/A</v>
      </c>
      <c r="J171" s="6"/>
      <c r="K171" s="33">
        <v>1315.0710602284901</v>
      </c>
      <c r="L171" s="33">
        <v>112.170272696754</v>
      </c>
      <c r="M171" s="2" t="str">
        <f t="shared" si="15"/>
        <v>Reference</v>
      </c>
      <c r="N171" s="6"/>
      <c r="O171" s="21" t="s">
        <v>91</v>
      </c>
      <c r="P171" s="9" t="s">
        <v>153</v>
      </c>
      <c r="Q171" s="22" t="str">
        <f t="shared" si="16"/>
        <v>Reference</v>
      </c>
      <c r="R171" s="3" t="str">
        <f t="shared" si="17"/>
        <v>Reference</v>
      </c>
    </row>
    <row r="172" spans="1:18" x14ac:dyDescent="0.45">
      <c r="A172" s="24" t="s">
        <v>92</v>
      </c>
      <c r="B172" s="6"/>
      <c r="C172" s="33">
        <v>25.5603033892524</v>
      </c>
      <c r="D172" s="2" t="str">
        <f t="shared" si="12"/>
        <v>Sample Pass</v>
      </c>
      <c r="E172" s="6"/>
      <c r="F172" s="33"/>
      <c r="G172" s="33">
        <v>26.132792949112801</v>
      </c>
      <c r="H172" s="2" t="str">
        <f t="shared" si="13"/>
        <v>N/A</v>
      </c>
      <c r="I172" s="2" t="str">
        <f t="shared" si="14"/>
        <v>Assay Pass</v>
      </c>
      <c r="J172" s="6"/>
      <c r="K172" s="33">
        <v>-3.9444494074978098</v>
      </c>
      <c r="L172" s="33">
        <v>2011.1303067169299</v>
      </c>
      <c r="M172" s="2" t="str">
        <f t="shared" si="15"/>
        <v>Mutation</v>
      </c>
      <c r="N172" s="6"/>
      <c r="O172" s="21" t="s">
        <v>92</v>
      </c>
      <c r="P172" s="9" t="s">
        <v>146</v>
      </c>
      <c r="Q172" s="22" t="str">
        <f t="shared" si="16"/>
        <v>Mutation</v>
      </c>
      <c r="R172" s="3" t="str">
        <f t="shared" si="17"/>
        <v>Mutation</v>
      </c>
    </row>
    <row r="173" spans="1:18" x14ac:dyDescent="0.45">
      <c r="A173" s="24" t="s">
        <v>92</v>
      </c>
      <c r="B173" s="6"/>
      <c r="C173" s="33">
        <v>25.3241142256296</v>
      </c>
      <c r="D173" s="2" t="str">
        <f t="shared" si="12"/>
        <v>Sample Pass</v>
      </c>
      <c r="E173" s="6"/>
      <c r="F173" s="33"/>
      <c r="G173" s="33">
        <v>25.609337382991999</v>
      </c>
      <c r="H173" s="2" t="str">
        <f t="shared" si="13"/>
        <v>N/A</v>
      </c>
      <c r="I173" s="2" t="str">
        <f t="shared" si="14"/>
        <v>Assay Pass</v>
      </c>
      <c r="J173" s="6"/>
      <c r="K173" s="33">
        <v>7.4198432614139206E-2</v>
      </c>
      <c r="L173" s="33">
        <v>2202.2176741384201</v>
      </c>
      <c r="M173" s="2" t="str">
        <f t="shared" si="15"/>
        <v>Mutation</v>
      </c>
      <c r="N173" s="6"/>
      <c r="O173" s="21" t="s">
        <v>92</v>
      </c>
      <c r="P173" s="9" t="s">
        <v>146</v>
      </c>
      <c r="Q173" s="22" t="str">
        <f t="shared" si="16"/>
        <v>Mutation</v>
      </c>
      <c r="R173" s="3" t="str">
        <f t="shared" si="17"/>
        <v>Mutation</v>
      </c>
    </row>
    <row r="174" spans="1:18" x14ac:dyDescent="0.45">
      <c r="A174" s="24" t="s">
        <v>93</v>
      </c>
      <c r="B174" s="6"/>
      <c r="C174" s="33">
        <v>26.692244900496501</v>
      </c>
      <c r="D174" s="2" t="str">
        <f t="shared" si="12"/>
        <v>Sample Pass</v>
      </c>
      <c r="E174" s="6"/>
      <c r="F174" s="33"/>
      <c r="G174" s="33">
        <v>27.283367637234502</v>
      </c>
      <c r="H174" s="2" t="str">
        <f t="shared" si="13"/>
        <v>N/A</v>
      </c>
      <c r="I174" s="2" t="str">
        <f t="shared" si="14"/>
        <v>Assay Pass</v>
      </c>
      <c r="J174" s="6"/>
      <c r="K174" s="33">
        <v>-2.1890486130287199</v>
      </c>
      <c r="L174" s="33">
        <v>1211.5608968024401</v>
      </c>
      <c r="M174" s="2" t="str">
        <f t="shared" si="15"/>
        <v>Mutation</v>
      </c>
      <c r="N174" s="6"/>
      <c r="O174" s="21" t="s">
        <v>93</v>
      </c>
      <c r="P174" s="9" t="s">
        <v>146</v>
      </c>
      <c r="Q174" s="22" t="str">
        <f t="shared" si="16"/>
        <v>Mutation</v>
      </c>
      <c r="R174" s="3" t="str">
        <f t="shared" si="17"/>
        <v>Mutation</v>
      </c>
    </row>
    <row r="175" spans="1:18" x14ac:dyDescent="0.45">
      <c r="A175" s="24" t="s">
        <v>93</v>
      </c>
      <c r="B175" s="6"/>
      <c r="C175" s="33">
        <v>25.5775828879671</v>
      </c>
      <c r="D175" s="2" t="str">
        <f t="shared" si="12"/>
        <v>Sample Pass</v>
      </c>
      <c r="E175" s="6"/>
      <c r="F175" s="33"/>
      <c r="G175" s="33">
        <v>25.8455869985081</v>
      </c>
      <c r="H175" s="2" t="str">
        <f t="shared" si="13"/>
        <v>N/A</v>
      </c>
      <c r="I175" s="2" t="str">
        <f t="shared" si="14"/>
        <v>Assay Pass</v>
      </c>
      <c r="J175" s="6"/>
      <c r="K175" s="33">
        <v>-2.1755138463427102</v>
      </c>
      <c r="L175" s="33">
        <v>2092.5209778359099</v>
      </c>
      <c r="M175" s="2" t="str">
        <f t="shared" si="15"/>
        <v>Mutation</v>
      </c>
      <c r="N175" s="6"/>
      <c r="O175" s="21" t="s">
        <v>93</v>
      </c>
      <c r="P175" s="9" t="s">
        <v>146</v>
      </c>
      <c r="Q175" s="22" t="str">
        <f t="shared" si="16"/>
        <v>Mutation</v>
      </c>
      <c r="R175" s="3" t="str">
        <f t="shared" si="17"/>
        <v>Mutation</v>
      </c>
    </row>
    <row r="176" spans="1:18" x14ac:dyDescent="0.45">
      <c r="A176" s="24" t="s">
        <v>94</v>
      </c>
      <c r="B176" s="6"/>
      <c r="C176" s="33">
        <v>26.133998441706002</v>
      </c>
      <c r="D176" s="2" t="str">
        <f t="shared" si="12"/>
        <v>Sample Pass</v>
      </c>
      <c r="E176" s="6"/>
      <c r="F176" s="33"/>
      <c r="G176" s="33">
        <v>27.470506517941399</v>
      </c>
      <c r="H176" s="2" t="str">
        <f t="shared" si="13"/>
        <v>N/A</v>
      </c>
      <c r="I176" s="2" t="str">
        <f t="shared" si="14"/>
        <v>Assay Pass</v>
      </c>
      <c r="J176" s="6"/>
      <c r="K176" s="33">
        <v>1.8234095004331701</v>
      </c>
      <c r="L176" s="33">
        <v>1795.90179188463</v>
      </c>
      <c r="M176" s="2" t="str">
        <f t="shared" si="15"/>
        <v>Mutation</v>
      </c>
      <c r="N176" s="6"/>
      <c r="O176" s="21" t="s">
        <v>94</v>
      </c>
      <c r="P176" s="9" t="s">
        <v>146</v>
      </c>
      <c r="Q176" s="22" t="str">
        <f t="shared" si="16"/>
        <v>Mutation</v>
      </c>
      <c r="R176" s="3" t="str">
        <f t="shared" si="17"/>
        <v>Mutation</v>
      </c>
    </row>
    <row r="177" spans="1:18" x14ac:dyDescent="0.45">
      <c r="A177" s="24" t="s">
        <v>94</v>
      </c>
      <c r="B177" s="6"/>
      <c r="C177" s="33">
        <v>26.760476662748701</v>
      </c>
      <c r="D177" s="2" t="str">
        <f t="shared" si="12"/>
        <v>Sample Pass</v>
      </c>
      <c r="E177" s="6"/>
      <c r="F177" s="33"/>
      <c r="G177" s="33">
        <v>27.935283700576999</v>
      </c>
      <c r="H177" s="2" t="str">
        <f t="shared" si="13"/>
        <v>N/A</v>
      </c>
      <c r="I177" s="2" t="str">
        <f t="shared" si="14"/>
        <v>Assay Pass</v>
      </c>
      <c r="J177" s="6"/>
      <c r="K177" s="33">
        <v>-1.4189481865723801</v>
      </c>
      <c r="L177" s="33">
        <v>1882.4252265443199</v>
      </c>
      <c r="M177" s="2" t="str">
        <f t="shared" si="15"/>
        <v>Mutation</v>
      </c>
      <c r="N177" s="6"/>
      <c r="O177" s="21" t="s">
        <v>94</v>
      </c>
      <c r="P177" s="9" t="s">
        <v>146</v>
      </c>
      <c r="Q177" s="22" t="str">
        <f t="shared" si="16"/>
        <v>Mutation</v>
      </c>
      <c r="R177" s="3" t="str">
        <f t="shared" si="17"/>
        <v>Mutation</v>
      </c>
    </row>
    <row r="178" spans="1:18" x14ac:dyDescent="0.45">
      <c r="A178" s="24" t="s">
        <v>95</v>
      </c>
      <c r="B178" s="6"/>
      <c r="C178" s="33">
        <v>22.520660864570999</v>
      </c>
      <c r="D178" s="2" t="str">
        <f t="shared" si="12"/>
        <v>Sample Pass</v>
      </c>
      <c r="E178" s="6"/>
      <c r="F178" s="33"/>
      <c r="G178" s="33">
        <v>24.098031468882901</v>
      </c>
      <c r="H178" s="2" t="str">
        <f t="shared" si="13"/>
        <v>N/A</v>
      </c>
      <c r="I178" s="2" t="str">
        <f t="shared" si="14"/>
        <v>Assay Pass</v>
      </c>
      <c r="J178" s="6"/>
      <c r="K178" s="13">
        <v>0.187516996561953</v>
      </c>
      <c r="L178" s="13">
        <v>1332.5007798055599</v>
      </c>
      <c r="M178" s="2" t="str">
        <f t="shared" si="15"/>
        <v>Mutation</v>
      </c>
      <c r="N178" s="6"/>
      <c r="O178" s="21" t="s">
        <v>95</v>
      </c>
      <c r="P178" s="2" t="s">
        <v>146</v>
      </c>
      <c r="Q178" s="22" t="str">
        <f t="shared" si="16"/>
        <v>Mutation</v>
      </c>
      <c r="R178" s="3" t="str">
        <f t="shared" si="17"/>
        <v>Mutation</v>
      </c>
    </row>
    <row r="179" spans="1:18" x14ac:dyDescent="0.45">
      <c r="A179" s="24" t="s">
        <v>95</v>
      </c>
      <c r="B179" s="6"/>
      <c r="C179" s="33">
        <v>23.026788375586701</v>
      </c>
      <c r="D179" s="2" t="str">
        <f t="shared" si="12"/>
        <v>Sample Pass</v>
      </c>
      <c r="E179" s="6"/>
      <c r="F179" s="33"/>
      <c r="G179" s="33">
        <v>24.3239998439728</v>
      </c>
      <c r="H179" s="2" t="str">
        <f t="shared" si="13"/>
        <v>N/A</v>
      </c>
      <c r="I179" s="2" t="str">
        <f t="shared" si="14"/>
        <v>Assay Pass</v>
      </c>
      <c r="J179" s="6"/>
      <c r="K179" s="13">
        <v>2.6022238464356602</v>
      </c>
      <c r="L179" s="13">
        <v>1564.9830794857301</v>
      </c>
      <c r="M179" s="2" t="str">
        <f t="shared" si="15"/>
        <v>Mutation</v>
      </c>
      <c r="N179" s="6"/>
      <c r="O179" s="21" t="s">
        <v>95</v>
      </c>
      <c r="P179" s="2" t="s">
        <v>146</v>
      </c>
      <c r="Q179" s="22" t="str">
        <f t="shared" si="16"/>
        <v>Mutation</v>
      </c>
      <c r="R179" s="3" t="str">
        <f t="shared" si="17"/>
        <v>Mutation</v>
      </c>
    </row>
    <row r="180" spans="1:18" x14ac:dyDescent="0.45">
      <c r="A180" s="24" t="s">
        <v>96</v>
      </c>
      <c r="B180" s="6"/>
      <c r="C180" s="33">
        <v>16.973468366883299</v>
      </c>
      <c r="D180" s="2" t="str">
        <f t="shared" si="12"/>
        <v>Sample Pass</v>
      </c>
      <c r="E180" s="6"/>
      <c r="F180" s="33">
        <v>18.6516855014298</v>
      </c>
      <c r="G180" s="33">
        <v>36.391422857801601</v>
      </c>
      <c r="H180" s="2" t="str">
        <f t="shared" si="13"/>
        <v>Assay Pass</v>
      </c>
      <c r="I180" s="2" t="str">
        <f t="shared" si="14"/>
        <v>Assay Fail</v>
      </c>
      <c r="J180" s="6"/>
      <c r="K180" s="13">
        <v>1689.9569243293299</v>
      </c>
      <c r="L180" s="13">
        <v>260.13415757644702</v>
      </c>
      <c r="M180" s="2" t="str">
        <f t="shared" si="15"/>
        <v>Reference</v>
      </c>
      <c r="N180" s="6"/>
      <c r="O180" s="21" t="s">
        <v>96</v>
      </c>
      <c r="P180" s="9" t="s">
        <v>153</v>
      </c>
      <c r="Q180" s="22" t="str">
        <f t="shared" si="16"/>
        <v>Reference</v>
      </c>
      <c r="R180" s="3" t="str">
        <f t="shared" si="17"/>
        <v>Reference</v>
      </c>
    </row>
    <row r="181" spans="1:18" x14ac:dyDescent="0.45">
      <c r="A181" s="24" t="s">
        <v>96</v>
      </c>
      <c r="B181" s="6"/>
      <c r="C181" s="33">
        <v>17.468997643414301</v>
      </c>
      <c r="D181" s="2" t="str">
        <f t="shared" si="12"/>
        <v>Sample Pass</v>
      </c>
      <c r="E181" s="6"/>
      <c r="F181" s="33">
        <v>19.087618124318499</v>
      </c>
      <c r="G181" s="33">
        <v>35.603214372598998</v>
      </c>
      <c r="H181" s="2" t="str">
        <f t="shared" si="13"/>
        <v>Assay Pass</v>
      </c>
      <c r="I181" s="2" t="str">
        <f t="shared" si="14"/>
        <v>Assay Fail</v>
      </c>
      <c r="J181" s="6"/>
      <c r="K181" s="13">
        <v>1691.16664375647</v>
      </c>
      <c r="L181" s="13">
        <v>265.58969567000202</v>
      </c>
      <c r="M181" s="2" t="str">
        <f t="shared" si="15"/>
        <v>Reference</v>
      </c>
      <c r="N181" s="6"/>
      <c r="O181" s="21" t="s">
        <v>96</v>
      </c>
      <c r="P181" s="9" t="s">
        <v>153</v>
      </c>
      <c r="Q181" s="22" t="str">
        <f t="shared" si="16"/>
        <v>Reference</v>
      </c>
      <c r="R181" s="3" t="str">
        <f t="shared" si="17"/>
        <v>Reference</v>
      </c>
    </row>
    <row r="182" spans="1:18" x14ac:dyDescent="0.45">
      <c r="A182" s="24" t="s">
        <v>97</v>
      </c>
      <c r="B182" s="6"/>
      <c r="C182" s="33">
        <v>24.453200282611501</v>
      </c>
      <c r="D182" s="2" t="str">
        <f t="shared" si="12"/>
        <v>Sample Pass</v>
      </c>
      <c r="E182" s="6"/>
      <c r="F182" s="33">
        <v>26.0668489654993</v>
      </c>
      <c r="G182" s="33"/>
      <c r="H182" s="2" t="str">
        <f t="shared" si="13"/>
        <v>Assay Pass</v>
      </c>
      <c r="I182" s="2" t="str">
        <f t="shared" si="14"/>
        <v>N/A</v>
      </c>
      <c r="J182" s="6"/>
      <c r="K182" s="13">
        <v>1113.3252604532599</v>
      </c>
      <c r="L182" s="13">
        <v>145.85878158947699</v>
      </c>
      <c r="M182" s="2" t="str">
        <f t="shared" si="15"/>
        <v>Reference</v>
      </c>
      <c r="N182" s="6"/>
      <c r="O182" s="21" t="s">
        <v>97</v>
      </c>
      <c r="P182" s="9" t="s">
        <v>153</v>
      </c>
      <c r="Q182" s="22" t="str">
        <f t="shared" si="16"/>
        <v>Reference</v>
      </c>
      <c r="R182" s="3" t="str">
        <f t="shared" si="17"/>
        <v>Reference</v>
      </c>
    </row>
    <row r="183" spans="1:18" x14ac:dyDescent="0.45">
      <c r="A183" s="24" t="s">
        <v>97</v>
      </c>
      <c r="B183" s="6"/>
      <c r="C183" s="33">
        <v>24.348361085356</v>
      </c>
      <c r="D183" s="2" t="str">
        <f t="shared" si="12"/>
        <v>Sample Pass</v>
      </c>
      <c r="E183" s="6"/>
      <c r="F183" s="33">
        <v>25.740179647907699</v>
      </c>
      <c r="G183" s="33"/>
      <c r="H183" s="2" t="str">
        <f t="shared" si="13"/>
        <v>Assay Pass</v>
      </c>
      <c r="I183" s="2" t="str">
        <f t="shared" si="14"/>
        <v>N/A</v>
      </c>
      <c r="J183" s="6"/>
      <c r="K183" s="13">
        <v>1190.92480466402</v>
      </c>
      <c r="L183" s="13">
        <v>152.199906081693</v>
      </c>
      <c r="M183" s="2" t="str">
        <f t="shared" si="15"/>
        <v>Reference</v>
      </c>
      <c r="N183" s="6"/>
      <c r="O183" s="21" t="s">
        <v>97</v>
      </c>
      <c r="P183" s="9" t="s">
        <v>153</v>
      </c>
      <c r="Q183" s="22" t="str">
        <f t="shared" si="16"/>
        <v>Reference</v>
      </c>
      <c r="R183" s="3" t="str">
        <f t="shared" si="17"/>
        <v>Reference</v>
      </c>
    </row>
    <row r="184" spans="1:18" x14ac:dyDescent="0.45">
      <c r="A184" s="24" t="s">
        <v>98</v>
      </c>
      <c r="B184" s="6"/>
      <c r="C184" s="33">
        <v>28.1684325043725</v>
      </c>
      <c r="D184" s="2" t="str">
        <f t="shared" si="12"/>
        <v>Sample Pass</v>
      </c>
      <c r="E184" s="6"/>
      <c r="F184" s="33">
        <v>42.738020609784797</v>
      </c>
      <c r="G184" s="33"/>
      <c r="H184" s="2" t="str">
        <f t="shared" si="13"/>
        <v>Assay Fail</v>
      </c>
      <c r="I184" s="2" t="str">
        <f t="shared" si="14"/>
        <v>Assay Fail</v>
      </c>
      <c r="J184" s="6"/>
      <c r="K184" s="13">
        <v>149.53689205444701</v>
      </c>
      <c r="L184" s="13">
        <v>66.140507027463201</v>
      </c>
      <c r="M184" s="2" t="str">
        <f t="shared" si="15"/>
        <v>Undetermined</v>
      </c>
      <c r="N184" s="6"/>
      <c r="O184" s="21" t="s">
        <v>98</v>
      </c>
      <c r="P184" s="9" t="s">
        <v>153</v>
      </c>
      <c r="Q184" s="22" t="str">
        <f t="shared" si="16"/>
        <v>Reference</v>
      </c>
      <c r="R184" s="3" t="str">
        <f t="shared" si="17"/>
        <v>Inconclusive</v>
      </c>
    </row>
    <row r="185" spans="1:18" x14ac:dyDescent="0.45">
      <c r="A185" s="24" t="s">
        <v>98</v>
      </c>
      <c r="B185" s="6"/>
      <c r="C185" s="33">
        <v>27.6733547776353</v>
      </c>
      <c r="D185" s="2" t="str">
        <f t="shared" si="12"/>
        <v>Sample Pass</v>
      </c>
      <c r="E185" s="6"/>
      <c r="F185" s="33">
        <v>29.214850723842702</v>
      </c>
      <c r="G185" s="33"/>
      <c r="H185" s="2" t="str">
        <f t="shared" si="13"/>
        <v>Assay Pass</v>
      </c>
      <c r="I185" s="2" t="str">
        <f t="shared" si="14"/>
        <v>N/A</v>
      </c>
      <c r="J185" s="6"/>
      <c r="K185" s="13">
        <v>315.28227135518699</v>
      </c>
      <c r="L185" s="13">
        <v>78.184195322466607</v>
      </c>
      <c r="M185" s="2" t="str">
        <f t="shared" si="15"/>
        <v>Reference</v>
      </c>
      <c r="N185" s="6"/>
      <c r="O185" s="21" t="s">
        <v>98</v>
      </c>
      <c r="P185" s="9" t="s">
        <v>153</v>
      </c>
      <c r="Q185" s="22" t="str">
        <f t="shared" si="16"/>
        <v>Reference</v>
      </c>
      <c r="R185" s="3" t="str">
        <f t="shared" si="17"/>
        <v>Reference</v>
      </c>
    </row>
    <row r="186" spans="1:18" x14ac:dyDescent="0.45">
      <c r="A186" s="24" t="s">
        <v>99</v>
      </c>
      <c r="B186" s="6"/>
      <c r="C186" s="33">
        <v>17.6726295176808</v>
      </c>
      <c r="D186" s="2" t="str">
        <f t="shared" si="12"/>
        <v>Sample Pass</v>
      </c>
      <c r="E186" s="6"/>
      <c r="F186" s="33">
        <v>19.3953680863949</v>
      </c>
      <c r="G186" s="33">
        <v>44.964997724673303</v>
      </c>
      <c r="H186" s="2" t="str">
        <f t="shared" si="13"/>
        <v>Assay Pass</v>
      </c>
      <c r="I186" s="2" t="str">
        <f t="shared" si="14"/>
        <v>Assay Fail</v>
      </c>
      <c r="J186" s="6"/>
      <c r="K186" s="13">
        <v>1872.5902724811699</v>
      </c>
      <c r="L186" s="13">
        <v>220.03997589210201</v>
      </c>
      <c r="M186" s="2" t="str">
        <f t="shared" si="15"/>
        <v>Reference</v>
      </c>
      <c r="N186" s="6"/>
      <c r="O186" s="21" t="s">
        <v>99</v>
      </c>
      <c r="P186" s="9" t="s">
        <v>153</v>
      </c>
      <c r="Q186" s="22" t="str">
        <f t="shared" si="16"/>
        <v>Reference</v>
      </c>
      <c r="R186" s="3" t="str">
        <f t="shared" si="17"/>
        <v>Reference</v>
      </c>
    </row>
    <row r="187" spans="1:18" x14ac:dyDescent="0.45">
      <c r="A187" s="24" t="s">
        <v>99</v>
      </c>
      <c r="B187" s="6"/>
      <c r="C187" s="33">
        <v>18.789990394816201</v>
      </c>
      <c r="D187" s="2" t="str">
        <f t="shared" si="12"/>
        <v>Sample Pass</v>
      </c>
      <c r="E187" s="6"/>
      <c r="F187" s="33">
        <v>20.094833980123202</v>
      </c>
      <c r="G187" s="33">
        <v>31.598538526835799</v>
      </c>
      <c r="H187" s="2" t="str">
        <f t="shared" si="13"/>
        <v>Assay Pass</v>
      </c>
      <c r="I187" s="2" t="str">
        <f t="shared" si="14"/>
        <v>Assay Fail</v>
      </c>
      <c r="J187" s="6"/>
      <c r="K187" s="13">
        <v>2048.97715487292</v>
      </c>
      <c r="L187" s="13">
        <v>289.48123803528603</v>
      </c>
      <c r="M187" s="2" t="str">
        <f t="shared" si="15"/>
        <v>Reference</v>
      </c>
      <c r="N187" s="6"/>
      <c r="O187" s="21" t="s">
        <v>99</v>
      </c>
      <c r="P187" s="9" t="s">
        <v>153</v>
      </c>
      <c r="Q187" s="22" t="str">
        <f t="shared" si="16"/>
        <v>Reference</v>
      </c>
      <c r="R187" s="3" t="str">
        <f t="shared" si="17"/>
        <v>Reference</v>
      </c>
    </row>
    <row r="188" spans="1:18" x14ac:dyDescent="0.45">
      <c r="A188" s="24" t="s">
        <v>100</v>
      </c>
      <c r="B188" s="6"/>
      <c r="C188" s="33">
        <v>21.060231297074498</v>
      </c>
      <c r="D188" s="2" t="str">
        <f t="shared" si="12"/>
        <v>Sample Pass</v>
      </c>
      <c r="E188" s="6"/>
      <c r="F188" s="33">
        <v>23.420158662097201</v>
      </c>
      <c r="G188" s="33"/>
      <c r="H188" s="2" t="str">
        <f t="shared" si="13"/>
        <v>Assay Pass</v>
      </c>
      <c r="I188" s="2" t="str">
        <f t="shared" si="14"/>
        <v>N/A</v>
      </c>
      <c r="J188" s="6"/>
      <c r="K188" s="13">
        <v>1427.2739804399901</v>
      </c>
      <c r="L188" s="13">
        <v>169.13468102951899</v>
      </c>
      <c r="M188" s="2" t="str">
        <f t="shared" si="15"/>
        <v>Reference</v>
      </c>
      <c r="N188" s="6"/>
      <c r="O188" s="21" t="s">
        <v>100</v>
      </c>
      <c r="P188" s="2" t="s">
        <v>153</v>
      </c>
      <c r="Q188" s="22" t="str">
        <f t="shared" si="16"/>
        <v>Reference</v>
      </c>
      <c r="R188" s="3" t="str">
        <f t="shared" si="17"/>
        <v>Reference</v>
      </c>
    </row>
    <row r="189" spans="1:18" x14ac:dyDescent="0.45">
      <c r="A189" s="24" t="s">
        <v>100</v>
      </c>
      <c r="B189" s="6"/>
      <c r="C189" s="33">
        <v>24.012753853316902</v>
      </c>
      <c r="D189" s="2" t="str">
        <f t="shared" si="12"/>
        <v>Sample Pass</v>
      </c>
      <c r="E189" s="6"/>
      <c r="F189" s="33">
        <v>25.940252824695801</v>
      </c>
      <c r="G189" s="33"/>
      <c r="H189" s="2" t="str">
        <f t="shared" si="13"/>
        <v>Assay Pass</v>
      </c>
      <c r="I189" s="2" t="str">
        <f t="shared" si="14"/>
        <v>N/A</v>
      </c>
      <c r="J189" s="6"/>
      <c r="K189" s="13">
        <v>1051.45121410921</v>
      </c>
      <c r="L189" s="13">
        <v>141.55535605307901</v>
      </c>
      <c r="M189" s="2" t="str">
        <f t="shared" si="15"/>
        <v>Reference</v>
      </c>
      <c r="N189" s="6"/>
      <c r="O189" s="21" t="s">
        <v>100</v>
      </c>
      <c r="P189" s="2" t="s">
        <v>153</v>
      </c>
      <c r="Q189" s="22" t="str">
        <f t="shared" si="16"/>
        <v>Reference</v>
      </c>
      <c r="R189" s="3" t="str">
        <f t="shared" si="17"/>
        <v>Reference</v>
      </c>
    </row>
    <row r="190" spans="1:18" x14ac:dyDescent="0.45">
      <c r="A190" s="24" t="s">
        <v>101</v>
      </c>
      <c r="B190" s="6"/>
      <c r="C190" s="33">
        <v>22.3635733331433</v>
      </c>
      <c r="D190" s="2" t="str">
        <f t="shared" si="12"/>
        <v>Sample Pass</v>
      </c>
      <c r="E190" s="6"/>
      <c r="F190" s="33">
        <v>23.913753457595298</v>
      </c>
      <c r="G190" s="33"/>
      <c r="H190" s="2" t="str">
        <f t="shared" si="13"/>
        <v>Assay Pass</v>
      </c>
      <c r="I190" s="2" t="str">
        <f t="shared" si="14"/>
        <v>N/A</v>
      </c>
      <c r="J190" s="6"/>
      <c r="K190" s="13">
        <v>1341.3169255667301</v>
      </c>
      <c r="L190" s="13">
        <v>156.55871525115401</v>
      </c>
      <c r="M190" s="2" t="str">
        <f t="shared" si="15"/>
        <v>Reference</v>
      </c>
      <c r="N190" s="6"/>
      <c r="O190" s="21" t="s">
        <v>101</v>
      </c>
      <c r="P190" s="2" t="s">
        <v>143</v>
      </c>
      <c r="Q190" s="22" t="str">
        <f t="shared" si="16"/>
        <v>Reference</v>
      </c>
      <c r="R190" s="3" t="str">
        <f t="shared" si="17"/>
        <v>Reference</v>
      </c>
    </row>
    <row r="191" spans="1:18" x14ac:dyDescent="0.45">
      <c r="A191" s="24" t="s">
        <v>101</v>
      </c>
      <c r="B191" s="6"/>
      <c r="C191" s="33">
        <v>22.502013610773002</v>
      </c>
      <c r="D191" s="2" t="str">
        <f t="shared" si="12"/>
        <v>Sample Pass</v>
      </c>
      <c r="E191" s="6"/>
      <c r="F191" s="33">
        <v>23.930162041666701</v>
      </c>
      <c r="G191" s="33"/>
      <c r="H191" s="2" t="str">
        <f t="shared" si="13"/>
        <v>Assay Pass</v>
      </c>
      <c r="I191" s="2" t="str">
        <f t="shared" si="14"/>
        <v>N/A</v>
      </c>
      <c r="J191" s="6"/>
      <c r="K191" s="13">
        <v>1447.9827109908499</v>
      </c>
      <c r="L191" s="13">
        <v>178.71025413076401</v>
      </c>
      <c r="M191" s="2" t="str">
        <f t="shared" si="15"/>
        <v>Reference</v>
      </c>
      <c r="N191" s="6"/>
      <c r="O191" s="21" t="s">
        <v>101</v>
      </c>
      <c r="P191" s="2" t="s">
        <v>143</v>
      </c>
      <c r="Q191" s="22" t="str">
        <f t="shared" si="16"/>
        <v>Reference</v>
      </c>
      <c r="R191" s="3" t="str">
        <f t="shared" si="17"/>
        <v>Reference</v>
      </c>
    </row>
    <row r="192" spans="1:18" x14ac:dyDescent="0.45">
      <c r="A192" s="24" t="s">
        <v>102</v>
      </c>
      <c r="B192" s="6"/>
      <c r="C192" s="33">
        <v>25.183735369251998</v>
      </c>
      <c r="D192" s="2" t="str">
        <f t="shared" si="12"/>
        <v>Sample Pass</v>
      </c>
      <c r="E192" s="6"/>
      <c r="F192" s="33">
        <v>29.105217892971599</v>
      </c>
      <c r="G192" s="33"/>
      <c r="H192" s="2" t="str">
        <f t="shared" si="13"/>
        <v>Assay Pass</v>
      </c>
      <c r="I192" s="2" t="str">
        <f t="shared" si="14"/>
        <v>N/A</v>
      </c>
      <c r="J192" s="6"/>
      <c r="K192" s="13">
        <v>230.74587195039501</v>
      </c>
      <c r="L192" s="13">
        <v>68.305535513332401</v>
      </c>
      <c r="M192" s="2" t="str">
        <f t="shared" si="15"/>
        <v>Reference</v>
      </c>
      <c r="N192" s="6"/>
      <c r="O192" s="21" t="s">
        <v>102</v>
      </c>
      <c r="P192" s="2" t="s">
        <v>142</v>
      </c>
      <c r="Q192" s="22" t="str">
        <f t="shared" si="16"/>
        <v>Reference</v>
      </c>
      <c r="R192" s="3" t="str">
        <f t="shared" si="17"/>
        <v>Reference</v>
      </c>
    </row>
    <row r="193" spans="1:18" x14ac:dyDescent="0.45">
      <c r="A193" s="24" t="s">
        <v>102</v>
      </c>
      <c r="B193" s="6"/>
      <c r="C193" s="33">
        <v>26.0720077526898</v>
      </c>
      <c r="D193" s="2" t="str">
        <f t="shared" si="12"/>
        <v>Sample Pass</v>
      </c>
      <c r="E193" s="6"/>
      <c r="F193" s="33">
        <v>37.794189661715599</v>
      </c>
      <c r="G193" s="33"/>
      <c r="H193" s="2" t="str">
        <f t="shared" si="13"/>
        <v>Assay Fail</v>
      </c>
      <c r="I193" s="2" t="str">
        <f t="shared" si="14"/>
        <v>Assay Fail</v>
      </c>
      <c r="J193" s="6"/>
      <c r="K193" s="13">
        <v>160.45792485484299</v>
      </c>
      <c r="L193" s="13">
        <v>56.386158688302203</v>
      </c>
      <c r="M193" s="2" t="str">
        <f t="shared" si="15"/>
        <v>Undetermined</v>
      </c>
      <c r="N193" s="6"/>
      <c r="O193" s="21" t="s">
        <v>102</v>
      </c>
      <c r="P193" s="2" t="s">
        <v>142</v>
      </c>
      <c r="Q193" s="22" t="str">
        <f t="shared" si="16"/>
        <v>Reference</v>
      </c>
      <c r="R193" s="3" t="str">
        <f t="shared" si="17"/>
        <v>Inconclusive</v>
      </c>
    </row>
    <row r="194" spans="1:18" x14ac:dyDescent="0.45">
      <c r="A194" s="24" t="s">
        <v>103</v>
      </c>
      <c r="B194" s="6"/>
      <c r="C194" s="33">
        <v>19.181346757658702</v>
      </c>
      <c r="D194" s="2" t="str">
        <f t="shared" si="12"/>
        <v>Sample Pass</v>
      </c>
      <c r="E194" s="6"/>
      <c r="F194" s="33">
        <v>21.205618280040699</v>
      </c>
      <c r="G194" s="33"/>
      <c r="H194" s="2" t="str">
        <f t="shared" si="13"/>
        <v>Assay Pass</v>
      </c>
      <c r="I194" s="2" t="str">
        <f t="shared" si="14"/>
        <v>N/A</v>
      </c>
      <c r="J194" s="6"/>
      <c r="K194" s="13">
        <v>1242.42677123212</v>
      </c>
      <c r="L194" s="13">
        <v>104.30346337027299</v>
      </c>
      <c r="M194" s="2" t="str">
        <f t="shared" si="15"/>
        <v>Reference</v>
      </c>
      <c r="N194" s="6"/>
      <c r="O194" s="21" t="s">
        <v>103</v>
      </c>
      <c r="P194" s="2" t="s">
        <v>153</v>
      </c>
      <c r="Q194" s="22" t="str">
        <f t="shared" si="16"/>
        <v>Reference</v>
      </c>
      <c r="R194" s="3" t="str">
        <f t="shared" si="17"/>
        <v>Reference</v>
      </c>
    </row>
    <row r="195" spans="1:18" x14ac:dyDescent="0.45">
      <c r="A195" s="24" t="s">
        <v>103</v>
      </c>
      <c r="B195" s="6"/>
      <c r="C195" s="33">
        <v>17.372042783585201</v>
      </c>
      <c r="D195" s="2" t="str">
        <f t="shared" ref="D195:D258" si="18">IF(C195&gt;33,"Sample Fail",IF(C195&gt;0,"Sample Pass","Sample Fail"))</f>
        <v>Sample Pass</v>
      </c>
      <c r="E195" s="6"/>
      <c r="F195" s="33">
        <v>18.775913997272401</v>
      </c>
      <c r="G195" s="33">
        <v>40.1399161134674</v>
      </c>
      <c r="H195" s="2" t="str">
        <f t="shared" ref="H195:H258" si="19">IF(F195&gt;32.68,"Assay Fail",IF(F195&gt;0,"Assay Pass",IF(AND(F195=0,G195=0),"Assay Fail",IF(AND(F195=0,I195="Assay Fail"),"Assay Fail","N/A"))))</f>
        <v>Assay Pass</v>
      </c>
      <c r="I195" s="2" t="str">
        <f t="shared" ref="I195:I258" si="20">IF(G195&gt;30.04,"Assay Fail",IF(G195&gt;0,"Assay Pass",IF(AND(F195=0,G195=0),"Assay Fail",IF(AND(G195=0,H195="Assay Fail"),"Assay Fail","N/A"))))</f>
        <v>Assay Fail</v>
      </c>
      <c r="J195" s="6"/>
      <c r="K195" s="13">
        <v>1880.2000442409701</v>
      </c>
      <c r="L195" s="13">
        <v>242.20330749781201</v>
      </c>
      <c r="M195" s="2" t="str">
        <f t="shared" ref="M195:M258" si="21">IF(D195="Sample Fail","Undetermined",IF(AND(D195="Sample Pass",H195="Assay Pass",K195&gt;L195),"Reference",IF(AND(D195="Sample Pass",I195="Assay Pass",L195&gt;K195),"Mutation","Undetermined")))</f>
        <v>Reference</v>
      </c>
      <c r="N195" s="6"/>
      <c r="O195" s="21" t="s">
        <v>103</v>
      </c>
      <c r="P195" s="2" t="s">
        <v>153</v>
      </c>
      <c r="Q195" s="22" t="str">
        <f t="shared" ref="Q195:Q258" si="22">IF(P195="B.1.1.7","Mutation","Reference")</f>
        <v>Reference</v>
      </c>
      <c r="R195" s="3" t="str">
        <f t="shared" ref="R195:R258" si="23">IF(D195="Sample Fail","Rejected",IF(AND(D195="Sample Pass",H195="Assay Fail",M195="Undetermined"),"Inconclusive",IF(AND(D195="Sample Pass",I195="Assay Fail",M195="Undetermined"),"Inconclusive",IF(AND(D195="Sample Pass",M195="Mutation",Q195="Reference"),"False Positive",IF(AND(D195="Sample Pass",M195="Reference",Q195="Mutation"),"False Negative",IF(AND(D195="Sample Pass",M195="Mutation",Q195="Mutation"),"Mutation",IF(AND(D195="Sample Pass",M195="Reference",Q195="Reference"),"Reference","Not Resulted")))))))</f>
        <v>Reference</v>
      </c>
    </row>
    <row r="196" spans="1:18" x14ac:dyDescent="0.45">
      <c r="A196" s="24" t="s">
        <v>104</v>
      </c>
      <c r="B196" s="6"/>
      <c r="C196" s="33"/>
      <c r="D196" s="2" t="str">
        <f t="shared" si="18"/>
        <v>Sample Fail</v>
      </c>
      <c r="E196" s="6"/>
      <c r="F196" s="33"/>
      <c r="G196" s="33"/>
      <c r="H196" s="2" t="str">
        <f t="shared" si="19"/>
        <v>Assay Fail</v>
      </c>
      <c r="I196" s="2" t="str">
        <f t="shared" si="20"/>
        <v>Assay Fail</v>
      </c>
      <c r="J196" s="6"/>
      <c r="K196" s="13">
        <v>0.20465428119905499</v>
      </c>
      <c r="L196" s="13">
        <v>0.455388009133458</v>
      </c>
      <c r="M196" s="2" t="str">
        <f t="shared" si="21"/>
        <v>Undetermined</v>
      </c>
      <c r="N196" s="6"/>
      <c r="O196" s="21" t="s">
        <v>104</v>
      </c>
      <c r="P196" s="2" t="s">
        <v>157</v>
      </c>
      <c r="Q196" s="22" t="str">
        <f t="shared" si="22"/>
        <v>Reference</v>
      </c>
      <c r="R196" s="3" t="str">
        <f t="shared" si="23"/>
        <v>Rejected</v>
      </c>
    </row>
    <row r="197" spans="1:18" x14ac:dyDescent="0.45">
      <c r="A197" s="24" t="s">
        <v>104</v>
      </c>
      <c r="B197" s="6"/>
      <c r="C197" s="33"/>
      <c r="D197" s="2" t="str">
        <f t="shared" si="18"/>
        <v>Sample Fail</v>
      </c>
      <c r="E197" s="6"/>
      <c r="F197" s="33"/>
      <c r="G197" s="33"/>
      <c r="H197" s="2" t="str">
        <f t="shared" si="19"/>
        <v>Assay Fail</v>
      </c>
      <c r="I197" s="2" t="str">
        <f t="shared" si="20"/>
        <v>Assay Fail</v>
      </c>
      <c r="J197" s="6"/>
      <c r="K197" s="13">
        <v>-1.06946942364721</v>
      </c>
      <c r="L197" s="13">
        <v>3.0712294191748701</v>
      </c>
      <c r="M197" s="2" t="str">
        <f t="shared" si="21"/>
        <v>Undetermined</v>
      </c>
      <c r="N197" s="6"/>
      <c r="O197" s="21" t="s">
        <v>104</v>
      </c>
      <c r="P197" s="2" t="s">
        <v>157</v>
      </c>
      <c r="Q197" s="22" t="str">
        <f t="shared" si="22"/>
        <v>Reference</v>
      </c>
      <c r="R197" s="3" t="str">
        <f t="shared" si="23"/>
        <v>Rejected</v>
      </c>
    </row>
    <row r="198" spans="1:18" x14ac:dyDescent="0.45">
      <c r="A198" s="24" t="s">
        <v>105</v>
      </c>
      <c r="B198" s="6"/>
      <c r="C198" s="33">
        <v>11.8785138222618</v>
      </c>
      <c r="D198" s="2" t="str">
        <f t="shared" si="18"/>
        <v>Sample Pass</v>
      </c>
      <c r="E198" s="6"/>
      <c r="F198" s="33">
        <v>13.2672186007478</v>
      </c>
      <c r="G198" s="33">
        <v>25.787433930457802</v>
      </c>
      <c r="H198" s="2" t="str">
        <f t="shared" si="19"/>
        <v>Assay Pass</v>
      </c>
      <c r="I198" s="2" t="str">
        <f t="shared" si="20"/>
        <v>Assay Pass</v>
      </c>
      <c r="J198" s="6"/>
      <c r="K198" s="13">
        <v>1989.7586476441099</v>
      </c>
      <c r="L198" s="13">
        <v>413.57149478444097</v>
      </c>
      <c r="M198" s="2" t="str">
        <f t="shared" si="21"/>
        <v>Reference</v>
      </c>
      <c r="N198" s="6"/>
      <c r="O198" s="21" t="s">
        <v>105</v>
      </c>
      <c r="P198" s="2" t="s">
        <v>158</v>
      </c>
      <c r="Q198" s="22" t="str">
        <f t="shared" si="22"/>
        <v>Reference</v>
      </c>
      <c r="R198" s="3" t="str">
        <f t="shared" si="23"/>
        <v>Reference</v>
      </c>
    </row>
    <row r="199" spans="1:18" x14ac:dyDescent="0.45">
      <c r="A199" s="24" t="s">
        <v>105</v>
      </c>
      <c r="B199" s="6"/>
      <c r="C199" s="33">
        <v>13.2112028506321</v>
      </c>
      <c r="D199" s="2" t="str">
        <f t="shared" si="18"/>
        <v>Sample Pass</v>
      </c>
      <c r="E199" s="6"/>
      <c r="F199" s="33">
        <v>15.0326673872919</v>
      </c>
      <c r="G199" s="33">
        <v>28.179293224359299</v>
      </c>
      <c r="H199" s="2" t="str">
        <f t="shared" si="19"/>
        <v>Assay Pass</v>
      </c>
      <c r="I199" s="2" t="str">
        <f t="shared" si="20"/>
        <v>Assay Pass</v>
      </c>
      <c r="J199" s="6"/>
      <c r="K199" s="13">
        <v>1987.6365018525401</v>
      </c>
      <c r="L199" s="13">
        <v>342.66682122078998</v>
      </c>
      <c r="M199" s="2" t="str">
        <f t="shared" si="21"/>
        <v>Reference</v>
      </c>
      <c r="N199" s="6"/>
      <c r="O199" s="21" t="s">
        <v>105</v>
      </c>
      <c r="P199" s="2" t="s">
        <v>158</v>
      </c>
      <c r="Q199" s="22" t="str">
        <f t="shared" si="22"/>
        <v>Reference</v>
      </c>
      <c r="R199" s="3" t="str">
        <f t="shared" si="23"/>
        <v>Reference</v>
      </c>
    </row>
    <row r="200" spans="1:18" x14ac:dyDescent="0.45">
      <c r="A200" s="24" t="s">
        <v>106</v>
      </c>
      <c r="B200" s="6"/>
      <c r="C200" s="33">
        <v>21.732483854325601</v>
      </c>
      <c r="D200" s="2" t="str">
        <f t="shared" si="18"/>
        <v>Sample Pass</v>
      </c>
      <c r="E200" s="6"/>
      <c r="F200" s="33">
        <v>23.4317571114691</v>
      </c>
      <c r="G200" s="33"/>
      <c r="H200" s="2" t="str">
        <f t="shared" si="19"/>
        <v>Assay Pass</v>
      </c>
      <c r="I200" s="2" t="str">
        <f t="shared" si="20"/>
        <v>N/A</v>
      </c>
      <c r="J200" s="6"/>
      <c r="K200" s="13">
        <v>1273.09865327339</v>
      </c>
      <c r="L200" s="13">
        <v>137.88635438313301</v>
      </c>
      <c r="M200" s="2" t="str">
        <f t="shared" si="21"/>
        <v>Reference</v>
      </c>
      <c r="N200" s="6"/>
      <c r="O200" s="21" t="s">
        <v>106</v>
      </c>
      <c r="P200" s="2" t="s">
        <v>159</v>
      </c>
      <c r="Q200" s="22" t="str">
        <f t="shared" si="22"/>
        <v>Reference</v>
      </c>
      <c r="R200" s="3" t="str">
        <f t="shared" si="23"/>
        <v>Reference</v>
      </c>
    </row>
    <row r="201" spans="1:18" x14ac:dyDescent="0.45">
      <c r="A201" s="24" t="s">
        <v>106</v>
      </c>
      <c r="B201" s="6"/>
      <c r="C201" s="33">
        <v>22.548202984617198</v>
      </c>
      <c r="D201" s="2" t="str">
        <f t="shared" si="18"/>
        <v>Sample Pass</v>
      </c>
      <c r="E201" s="6"/>
      <c r="F201" s="33">
        <v>24.392636145744198</v>
      </c>
      <c r="G201" s="33"/>
      <c r="H201" s="2" t="str">
        <f t="shared" si="19"/>
        <v>Assay Pass</v>
      </c>
      <c r="I201" s="2" t="str">
        <f t="shared" si="20"/>
        <v>N/A</v>
      </c>
      <c r="J201" s="6"/>
      <c r="K201" s="13">
        <v>802.02135739423102</v>
      </c>
      <c r="L201" s="13">
        <v>90.251062032081293</v>
      </c>
      <c r="M201" s="2" t="str">
        <f t="shared" si="21"/>
        <v>Reference</v>
      </c>
      <c r="N201" s="6"/>
      <c r="O201" s="21" t="s">
        <v>106</v>
      </c>
      <c r="P201" s="2" t="s">
        <v>159</v>
      </c>
      <c r="Q201" s="22" t="str">
        <f t="shared" si="22"/>
        <v>Reference</v>
      </c>
      <c r="R201" s="3" t="str">
        <f t="shared" si="23"/>
        <v>Reference</v>
      </c>
    </row>
    <row r="202" spans="1:18" x14ac:dyDescent="0.45">
      <c r="A202" s="24" t="s">
        <v>107</v>
      </c>
      <c r="B202" s="6"/>
      <c r="C202" s="33">
        <v>21.043911246703701</v>
      </c>
      <c r="D202" s="2" t="str">
        <f t="shared" si="18"/>
        <v>Sample Pass</v>
      </c>
      <c r="E202" s="6"/>
      <c r="F202" s="33">
        <v>22.366791360932801</v>
      </c>
      <c r="G202" s="33"/>
      <c r="H202" s="2" t="str">
        <f t="shared" si="19"/>
        <v>Assay Pass</v>
      </c>
      <c r="I202" s="2" t="str">
        <f t="shared" si="20"/>
        <v>N/A</v>
      </c>
      <c r="J202" s="6"/>
      <c r="K202" s="13">
        <v>1643.1952497797899</v>
      </c>
      <c r="L202" s="13">
        <v>200.707236768423</v>
      </c>
      <c r="M202" s="2" t="str">
        <f t="shared" si="21"/>
        <v>Reference</v>
      </c>
      <c r="N202" s="6"/>
      <c r="O202" s="21" t="s">
        <v>107</v>
      </c>
      <c r="P202" s="2" t="s">
        <v>160</v>
      </c>
      <c r="Q202" s="22" t="str">
        <f t="shared" si="22"/>
        <v>Reference</v>
      </c>
      <c r="R202" s="3" t="str">
        <f t="shared" si="23"/>
        <v>Reference</v>
      </c>
    </row>
    <row r="203" spans="1:18" x14ac:dyDescent="0.45">
      <c r="A203" s="24" t="s">
        <v>107</v>
      </c>
      <c r="B203" s="6"/>
      <c r="C203" s="33">
        <v>19.5685479628468</v>
      </c>
      <c r="D203" s="2" t="str">
        <f t="shared" si="18"/>
        <v>Sample Pass</v>
      </c>
      <c r="E203" s="6"/>
      <c r="F203" s="33">
        <v>21.172874893250501</v>
      </c>
      <c r="G203" s="33"/>
      <c r="H203" s="2" t="str">
        <f t="shared" si="19"/>
        <v>Assay Pass</v>
      </c>
      <c r="I203" s="2" t="str">
        <f t="shared" si="20"/>
        <v>N/A</v>
      </c>
      <c r="J203" s="6"/>
      <c r="K203" s="13">
        <v>1298.9529917530499</v>
      </c>
      <c r="L203" s="13">
        <v>142.89380200699</v>
      </c>
      <c r="M203" s="2" t="str">
        <f t="shared" si="21"/>
        <v>Reference</v>
      </c>
      <c r="N203" s="6"/>
      <c r="O203" s="21" t="s">
        <v>107</v>
      </c>
      <c r="P203" s="2" t="s">
        <v>160</v>
      </c>
      <c r="Q203" s="22" t="str">
        <f t="shared" si="22"/>
        <v>Reference</v>
      </c>
      <c r="R203" s="3" t="str">
        <f t="shared" si="23"/>
        <v>Reference</v>
      </c>
    </row>
    <row r="204" spans="1:18" x14ac:dyDescent="0.45">
      <c r="A204" s="24" t="s">
        <v>108</v>
      </c>
      <c r="B204" s="6"/>
      <c r="C204" s="33">
        <v>17.7530563524187</v>
      </c>
      <c r="D204" s="2" t="str">
        <f t="shared" si="18"/>
        <v>Sample Pass</v>
      </c>
      <c r="E204" s="6"/>
      <c r="F204" s="33">
        <v>18.586769742914498</v>
      </c>
      <c r="G204" s="33">
        <v>42.370546311643203</v>
      </c>
      <c r="H204" s="2" t="str">
        <f t="shared" si="19"/>
        <v>Assay Pass</v>
      </c>
      <c r="I204" s="2" t="str">
        <f t="shared" si="20"/>
        <v>Assay Fail</v>
      </c>
      <c r="J204" s="6"/>
      <c r="K204" s="13">
        <v>2120.6269127522</v>
      </c>
      <c r="L204" s="13">
        <v>233.13097425438701</v>
      </c>
      <c r="M204" s="2" t="str">
        <f t="shared" si="21"/>
        <v>Reference</v>
      </c>
      <c r="N204" s="6"/>
      <c r="O204" s="21" t="s">
        <v>108</v>
      </c>
      <c r="P204" s="2" t="s">
        <v>161</v>
      </c>
      <c r="Q204" s="22" t="str">
        <f t="shared" si="22"/>
        <v>Reference</v>
      </c>
      <c r="R204" s="3" t="str">
        <f t="shared" si="23"/>
        <v>Reference</v>
      </c>
    </row>
    <row r="205" spans="1:18" x14ac:dyDescent="0.45">
      <c r="A205" s="24" t="s">
        <v>108</v>
      </c>
      <c r="B205" s="6"/>
      <c r="C205" s="33">
        <v>17.916742923402602</v>
      </c>
      <c r="D205" s="2" t="str">
        <f t="shared" si="18"/>
        <v>Sample Pass</v>
      </c>
      <c r="E205" s="6"/>
      <c r="F205" s="33">
        <v>18.638633974491601</v>
      </c>
      <c r="G205" s="33">
        <v>29.760859171351299</v>
      </c>
      <c r="H205" s="2" t="str">
        <f t="shared" si="19"/>
        <v>Assay Pass</v>
      </c>
      <c r="I205" s="2" t="str">
        <f t="shared" si="20"/>
        <v>Assay Pass</v>
      </c>
      <c r="J205" s="6"/>
      <c r="K205" s="13">
        <v>2131.8877639785801</v>
      </c>
      <c r="L205" s="13">
        <v>318.32156515801699</v>
      </c>
      <c r="M205" s="2" t="str">
        <f t="shared" si="21"/>
        <v>Reference</v>
      </c>
      <c r="N205" s="6"/>
      <c r="O205" s="21" t="s">
        <v>108</v>
      </c>
      <c r="P205" s="2" t="s">
        <v>161</v>
      </c>
      <c r="Q205" s="22" t="str">
        <f t="shared" si="22"/>
        <v>Reference</v>
      </c>
      <c r="R205" s="3" t="str">
        <f t="shared" si="23"/>
        <v>Reference</v>
      </c>
    </row>
    <row r="206" spans="1:18" x14ac:dyDescent="0.45">
      <c r="A206" s="24" t="s">
        <v>109</v>
      </c>
      <c r="B206" s="6"/>
      <c r="C206" s="33">
        <v>19.1373916005594</v>
      </c>
      <c r="D206" s="2" t="str">
        <f t="shared" si="18"/>
        <v>Sample Pass</v>
      </c>
      <c r="E206" s="6"/>
      <c r="F206" s="33">
        <v>20.689226586076501</v>
      </c>
      <c r="G206" s="33"/>
      <c r="H206" s="2" t="str">
        <f t="shared" si="19"/>
        <v>Assay Pass</v>
      </c>
      <c r="I206" s="2" t="str">
        <f t="shared" si="20"/>
        <v>N/A</v>
      </c>
      <c r="J206" s="6"/>
      <c r="K206" s="13">
        <v>1425.6761061524701</v>
      </c>
      <c r="L206" s="13">
        <v>150.549051221702</v>
      </c>
      <c r="M206" s="2" t="str">
        <f t="shared" si="21"/>
        <v>Reference</v>
      </c>
      <c r="N206" s="6"/>
      <c r="O206" s="21" t="s">
        <v>109</v>
      </c>
      <c r="P206" s="2" t="s">
        <v>145</v>
      </c>
      <c r="Q206" s="22" t="str">
        <f t="shared" si="22"/>
        <v>Reference</v>
      </c>
      <c r="R206" s="3" t="str">
        <f t="shared" si="23"/>
        <v>Reference</v>
      </c>
    </row>
    <row r="207" spans="1:18" x14ac:dyDescent="0.45">
      <c r="A207" s="24" t="s">
        <v>109</v>
      </c>
      <c r="B207" s="6"/>
      <c r="C207" s="33">
        <v>19.333444033177202</v>
      </c>
      <c r="D207" s="2" t="str">
        <f t="shared" si="18"/>
        <v>Sample Pass</v>
      </c>
      <c r="E207" s="6"/>
      <c r="F207" s="33">
        <v>21.000307862514301</v>
      </c>
      <c r="G207" s="33"/>
      <c r="H207" s="2" t="str">
        <f t="shared" si="19"/>
        <v>Assay Pass</v>
      </c>
      <c r="I207" s="2" t="str">
        <f t="shared" si="20"/>
        <v>N/A</v>
      </c>
      <c r="J207" s="6"/>
      <c r="K207" s="13">
        <v>1370.49415146772</v>
      </c>
      <c r="L207" s="13">
        <v>158.62609047357901</v>
      </c>
      <c r="M207" s="2" t="str">
        <f t="shared" si="21"/>
        <v>Reference</v>
      </c>
      <c r="N207" s="6"/>
      <c r="O207" s="21" t="s">
        <v>109</v>
      </c>
      <c r="P207" s="2" t="s">
        <v>145</v>
      </c>
      <c r="Q207" s="22" t="str">
        <f t="shared" si="22"/>
        <v>Reference</v>
      </c>
      <c r="R207" s="3" t="str">
        <f t="shared" si="23"/>
        <v>Reference</v>
      </c>
    </row>
    <row r="208" spans="1:18" x14ac:dyDescent="0.45">
      <c r="A208" s="24" t="s">
        <v>110</v>
      </c>
      <c r="B208" s="6"/>
      <c r="C208" s="33"/>
      <c r="D208" s="2" t="str">
        <f t="shared" si="18"/>
        <v>Sample Fail</v>
      </c>
      <c r="E208" s="6"/>
      <c r="F208" s="33"/>
      <c r="G208" s="33"/>
      <c r="H208" s="2" t="str">
        <f t="shared" si="19"/>
        <v>Assay Fail</v>
      </c>
      <c r="I208" s="2" t="str">
        <f t="shared" si="20"/>
        <v>Assay Fail</v>
      </c>
      <c r="J208" s="6"/>
      <c r="K208" s="13">
        <v>-6.9864448100802301</v>
      </c>
      <c r="L208" s="13">
        <v>-4.7784463461816804</v>
      </c>
      <c r="M208" s="2" t="str">
        <f t="shared" si="21"/>
        <v>Undetermined</v>
      </c>
      <c r="N208" s="6"/>
      <c r="O208" s="21" t="s">
        <v>110</v>
      </c>
      <c r="P208" s="2" t="s">
        <v>158</v>
      </c>
      <c r="Q208" s="22" t="str">
        <f t="shared" si="22"/>
        <v>Reference</v>
      </c>
      <c r="R208" s="3" t="str">
        <f t="shared" si="23"/>
        <v>Rejected</v>
      </c>
    </row>
    <row r="209" spans="1:18" x14ac:dyDescent="0.45">
      <c r="A209" s="24" t="s">
        <v>110</v>
      </c>
      <c r="B209" s="6"/>
      <c r="C209" s="33">
        <v>32.0332936443804</v>
      </c>
      <c r="D209" s="2" t="str">
        <f t="shared" si="18"/>
        <v>Sample Pass</v>
      </c>
      <c r="E209" s="6"/>
      <c r="F209" s="33"/>
      <c r="G209" s="33"/>
      <c r="H209" s="2" t="str">
        <f t="shared" si="19"/>
        <v>Assay Fail</v>
      </c>
      <c r="I209" s="2" t="str">
        <f t="shared" si="20"/>
        <v>Assay Fail</v>
      </c>
      <c r="J209" s="6"/>
      <c r="K209" s="13">
        <v>-1.3885226541569899</v>
      </c>
      <c r="L209" s="13">
        <v>5.4573244567268402</v>
      </c>
      <c r="M209" s="2" t="str">
        <f t="shared" si="21"/>
        <v>Undetermined</v>
      </c>
      <c r="N209" s="6"/>
      <c r="O209" s="21" t="s">
        <v>110</v>
      </c>
      <c r="P209" s="2" t="s">
        <v>158</v>
      </c>
      <c r="Q209" s="22" t="str">
        <f t="shared" si="22"/>
        <v>Reference</v>
      </c>
      <c r="R209" s="3" t="str">
        <f t="shared" si="23"/>
        <v>Inconclusive</v>
      </c>
    </row>
    <row r="210" spans="1:18" x14ac:dyDescent="0.45">
      <c r="A210" s="24" t="s">
        <v>111</v>
      </c>
      <c r="B210" s="6"/>
      <c r="C210" s="33">
        <v>17.644288847859801</v>
      </c>
      <c r="D210" s="2" t="str">
        <f t="shared" si="18"/>
        <v>Sample Pass</v>
      </c>
      <c r="E210" s="6"/>
      <c r="F210" s="33">
        <v>18.878665853412802</v>
      </c>
      <c r="G210" s="33">
        <v>32.485826959743903</v>
      </c>
      <c r="H210" s="2" t="str">
        <f t="shared" si="19"/>
        <v>Assay Pass</v>
      </c>
      <c r="I210" s="2" t="str">
        <f t="shared" si="20"/>
        <v>Assay Fail</v>
      </c>
      <c r="J210" s="6"/>
      <c r="K210" s="13">
        <v>1669.82295780801</v>
      </c>
      <c r="L210" s="13">
        <v>291.33464394802201</v>
      </c>
      <c r="M210" s="2" t="str">
        <f t="shared" si="21"/>
        <v>Reference</v>
      </c>
      <c r="N210" s="6"/>
      <c r="O210" s="21" t="s">
        <v>111</v>
      </c>
      <c r="P210" s="2" t="s">
        <v>160</v>
      </c>
      <c r="Q210" s="22" t="str">
        <f t="shared" si="22"/>
        <v>Reference</v>
      </c>
      <c r="R210" s="3" t="str">
        <f t="shared" si="23"/>
        <v>Reference</v>
      </c>
    </row>
    <row r="211" spans="1:18" x14ac:dyDescent="0.45">
      <c r="A211" s="24" t="s">
        <v>111</v>
      </c>
      <c r="B211" s="6"/>
      <c r="C211" s="33">
        <v>17.638505873794799</v>
      </c>
      <c r="D211" s="2" t="str">
        <f t="shared" si="18"/>
        <v>Sample Pass</v>
      </c>
      <c r="E211" s="6"/>
      <c r="F211" s="33">
        <v>18.824435034193399</v>
      </c>
      <c r="G211" s="33">
        <v>34.2974600654249</v>
      </c>
      <c r="H211" s="2" t="str">
        <f t="shared" si="19"/>
        <v>Assay Pass</v>
      </c>
      <c r="I211" s="2" t="str">
        <f t="shared" si="20"/>
        <v>Assay Fail</v>
      </c>
      <c r="J211" s="6"/>
      <c r="K211" s="13">
        <v>1669.0495346816899</v>
      </c>
      <c r="L211" s="13">
        <v>274.85355777447103</v>
      </c>
      <c r="M211" s="2" t="str">
        <f t="shared" si="21"/>
        <v>Reference</v>
      </c>
      <c r="N211" s="6"/>
      <c r="O211" s="21" t="s">
        <v>111</v>
      </c>
      <c r="P211" s="2" t="s">
        <v>160</v>
      </c>
      <c r="Q211" s="22" t="str">
        <f t="shared" si="22"/>
        <v>Reference</v>
      </c>
      <c r="R211" s="3" t="str">
        <f t="shared" si="23"/>
        <v>Reference</v>
      </c>
    </row>
    <row r="212" spans="1:18" x14ac:dyDescent="0.45">
      <c r="A212" s="24" t="s">
        <v>112</v>
      </c>
      <c r="B212" s="6"/>
      <c r="C212" s="33">
        <v>22.392307191514099</v>
      </c>
      <c r="D212" s="2" t="str">
        <f t="shared" si="18"/>
        <v>Sample Pass</v>
      </c>
      <c r="E212" s="6"/>
      <c r="F212" s="33">
        <v>23.536929901068799</v>
      </c>
      <c r="G212" s="33"/>
      <c r="H212" s="2" t="str">
        <f t="shared" si="19"/>
        <v>Assay Pass</v>
      </c>
      <c r="I212" s="2" t="str">
        <f t="shared" si="20"/>
        <v>N/A</v>
      </c>
      <c r="J212" s="6"/>
      <c r="K212" s="13">
        <v>1560.7191491638</v>
      </c>
      <c r="L212" s="13">
        <v>168.96407224001001</v>
      </c>
      <c r="M212" s="2" t="str">
        <f t="shared" si="21"/>
        <v>Reference</v>
      </c>
      <c r="N212" s="6"/>
      <c r="O212" s="21" t="s">
        <v>112</v>
      </c>
      <c r="P212" s="2" t="s">
        <v>162</v>
      </c>
      <c r="Q212" s="22" t="str">
        <f t="shared" si="22"/>
        <v>Reference</v>
      </c>
      <c r="R212" s="3" t="str">
        <f t="shared" si="23"/>
        <v>Reference</v>
      </c>
    </row>
    <row r="213" spans="1:18" x14ac:dyDescent="0.45">
      <c r="A213" s="24" t="s">
        <v>112</v>
      </c>
      <c r="B213" s="6"/>
      <c r="C213" s="33">
        <v>21.437434973632701</v>
      </c>
      <c r="D213" s="2" t="str">
        <f t="shared" si="18"/>
        <v>Sample Pass</v>
      </c>
      <c r="E213" s="6"/>
      <c r="F213" s="33">
        <v>22.619057606295101</v>
      </c>
      <c r="G213" s="33">
        <v>43.079788135983499</v>
      </c>
      <c r="H213" s="2" t="str">
        <f t="shared" si="19"/>
        <v>Assay Pass</v>
      </c>
      <c r="I213" s="2" t="str">
        <f t="shared" si="20"/>
        <v>Assay Fail</v>
      </c>
      <c r="J213" s="6"/>
      <c r="K213" s="13">
        <v>1749.93504856598</v>
      </c>
      <c r="L213" s="13">
        <v>228.568371980705</v>
      </c>
      <c r="M213" s="2" t="str">
        <f t="shared" si="21"/>
        <v>Reference</v>
      </c>
      <c r="N213" s="6"/>
      <c r="O213" s="21" t="s">
        <v>112</v>
      </c>
      <c r="P213" s="2" t="s">
        <v>162</v>
      </c>
      <c r="Q213" s="22" t="str">
        <f t="shared" si="22"/>
        <v>Reference</v>
      </c>
      <c r="R213" s="3" t="str">
        <f t="shared" si="23"/>
        <v>Reference</v>
      </c>
    </row>
    <row r="214" spans="1:18" x14ac:dyDescent="0.45">
      <c r="A214" s="24" t="s">
        <v>113</v>
      </c>
      <c r="B214" s="6"/>
      <c r="C214" s="33">
        <v>11.4087331981587</v>
      </c>
      <c r="D214" s="2" t="str">
        <f t="shared" si="18"/>
        <v>Sample Pass</v>
      </c>
      <c r="E214" s="6"/>
      <c r="F214" s="33">
        <v>13.564551982932899</v>
      </c>
      <c r="G214" s="33">
        <v>44.492075198673099</v>
      </c>
      <c r="H214" s="2" t="str">
        <f t="shared" si="19"/>
        <v>Assay Pass</v>
      </c>
      <c r="I214" s="2" t="str">
        <f t="shared" si="20"/>
        <v>Assay Fail</v>
      </c>
      <c r="J214" s="6"/>
      <c r="K214" s="13">
        <v>2497.5117701744898</v>
      </c>
      <c r="L214" s="13">
        <v>222.31107877502899</v>
      </c>
      <c r="M214" s="2" t="str">
        <f t="shared" si="21"/>
        <v>Reference</v>
      </c>
      <c r="N214" s="6"/>
      <c r="O214" s="21" t="s">
        <v>113</v>
      </c>
      <c r="P214" s="2" t="s">
        <v>157</v>
      </c>
      <c r="Q214" s="22" t="str">
        <f t="shared" si="22"/>
        <v>Reference</v>
      </c>
      <c r="R214" s="3" t="str">
        <f t="shared" si="23"/>
        <v>Reference</v>
      </c>
    </row>
    <row r="215" spans="1:18" x14ac:dyDescent="0.45">
      <c r="A215" s="24" t="s">
        <v>113</v>
      </c>
      <c r="B215" s="6"/>
      <c r="C215" s="33">
        <v>11.045207587615</v>
      </c>
      <c r="D215" s="2" t="str">
        <f t="shared" si="18"/>
        <v>Sample Pass</v>
      </c>
      <c r="E215" s="6"/>
      <c r="F215" s="33">
        <v>13.2492311492067</v>
      </c>
      <c r="G215" s="33">
        <v>40.890997627199198</v>
      </c>
      <c r="H215" s="2" t="str">
        <f t="shared" si="19"/>
        <v>Assay Pass</v>
      </c>
      <c r="I215" s="2" t="str">
        <f t="shared" si="20"/>
        <v>Assay Fail</v>
      </c>
      <c r="J215" s="6"/>
      <c r="K215" s="13">
        <v>2607.8007102116198</v>
      </c>
      <c r="L215" s="13">
        <v>236.27683167070299</v>
      </c>
      <c r="M215" s="2" t="str">
        <f t="shared" si="21"/>
        <v>Reference</v>
      </c>
      <c r="N215" s="6"/>
      <c r="O215" s="21" t="s">
        <v>113</v>
      </c>
      <c r="P215" s="2" t="s">
        <v>157</v>
      </c>
      <c r="Q215" s="22" t="str">
        <f t="shared" si="22"/>
        <v>Reference</v>
      </c>
      <c r="R215" s="3" t="str">
        <f t="shared" si="23"/>
        <v>Reference</v>
      </c>
    </row>
    <row r="216" spans="1:18" x14ac:dyDescent="0.45">
      <c r="A216" s="24" t="s">
        <v>114</v>
      </c>
      <c r="B216" s="6"/>
      <c r="C216" s="33">
        <v>15.9778638465386</v>
      </c>
      <c r="D216" s="2" t="str">
        <f t="shared" si="18"/>
        <v>Sample Pass</v>
      </c>
      <c r="E216" s="6"/>
      <c r="F216" s="33">
        <v>17.521742061832501</v>
      </c>
      <c r="G216" s="33">
        <v>42.621274567073101</v>
      </c>
      <c r="H216" s="2" t="str">
        <f t="shared" si="19"/>
        <v>Assay Pass</v>
      </c>
      <c r="I216" s="2" t="str">
        <f t="shared" si="20"/>
        <v>Assay Fail</v>
      </c>
      <c r="J216" s="6"/>
      <c r="K216" s="13">
        <v>2483.3778735619799</v>
      </c>
      <c r="L216" s="13">
        <v>218.94498267356701</v>
      </c>
      <c r="M216" s="2" t="str">
        <f t="shared" si="21"/>
        <v>Reference</v>
      </c>
      <c r="N216" s="6"/>
      <c r="O216" s="21" t="s">
        <v>114</v>
      </c>
      <c r="P216" s="9" t="s">
        <v>160</v>
      </c>
      <c r="Q216" s="22" t="str">
        <f t="shared" si="22"/>
        <v>Reference</v>
      </c>
      <c r="R216" s="3" t="str">
        <f t="shared" si="23"/>
        <v>Reference</v>
      </c>
    </row>
    <row r="217" spans="1:18" x14ac:dyDescent="0.45">
      <c r="A217" s="24" t="s">
        <v>114</v>
      </c>
      <c r="B217" s="6"/>
      <c r="C217" s="33">
        <v>14.4958064638276</v>
      </c>
      <c r="D217" s="2" t="str">
        <f t="shared" si="18"/>
        <v>Sample Pass</v>
      </c>
      <c r="E217" s="6"/>
      <c r="F217" s="33">
        <v>16.1321069712404</v>
      </c>
      <c r="G217" s="33">
        <v>25.959307278866198</v>
      </c>
      <c r="H217" s="2" t="str">
        <f t="shared" si="19"/>
        <v>Assay Pass</v>
      </c>
      <c r="I217" s="2" t="str">
        <f t="shared" si="20"/>
        <v>Assay Pass</v>
      </c>
      <c r="J217" s="6"/>
      <c r="K217" s="13">
        <v>2311.7917880140999</v>
      </c>
      <c r="L217" s="13">
        <v>404.91759415474303</v>
      </c>
      <c r="M217" s="2" t="str">
        <f t="shared" si="21"/>
        <v>Reference</v>
      </c>
      <c r="N217" s="6"/>
      <c r="O217" s="21" t="s">
        <v>114</v>
      </c>
      <c r="P217" s="9" t="s">
        <v>160</v>
      </c>
      <c r="Q217" s="22" t="str">
        <f t="shared" si="22"/>
        <v>Reference</v>
      </c>
      <c r="R217" s="3" t="str">
        <f t="shared" si="23"/>
        <v>Reference</v>
      </c>
    </row>
    <row r="218" spans="1:18" x14ac:dyDescent="0.45">
      <c r="A218" s="24" t="s">
        <v>115</v>
      </c>
      <c r="B218" s="6"/>
      <c r="C218" s="33">
        <v>17.021725676079001</v>
      </c>
      <c r="D218" s="2" t="str">
        <f t="shared" si="18"/>
        <v>Sample Pass</v>
      </c>
      <c r="E218" s="6"/>
      <c r="F218" s="33">
        <v>18.431797888544999</v>
      </c>
      <c r="G218" s="33">
        <v>34.095076478385998</v>
      </c>
      <c r="H218" s="2" t="str">
        <f t="shared" si="19"/>
        <v>Assay Pass</v>
      </c>
      <c r="I218" s="2" t="str">
        <f t="shared" si="20"/>
        <v>Assay Fail</v>
      </c>
      <c r="J218" s="6"/>
      <c r="K218" s="13">
        <v>1898.1338643261099</v>
      </c>
      <c r="L218" s="13">
        <v>276.61839595871697</v>
      </c>
      <c r="M218" s="2" t="str">
        <f t="shared" si="21"/>
        <v>Reference</v>
      </c>
      <c r="N218" s="6"/>
      <c r="O218" s="21" t="s">
        <v>115</v>
      </c>
      <c r="P218" s="9" t="s">
        <v>160</v>
      </c>
      <c r="Q218" s="22" t="str">
        <f t="shared" si="22"/>
        <v>Reference</v>
      </c>
      <c r="R218" s="3" t="str">
        <f t="shared" si="23"/>
        <v>Reference</v>
      </c>
    </row>
    <row r="219" spans="1:18" x14ac:dyDescent="0.45">
      <c r="A219" s="24" t="s">
        <v>115</v>
      </c>
      <c r="B219" s="6"/>
      <c r="C219" s="33">
        <v>16.7811208411607</v>
      </c>
      <c r="D219" s="2" t="str">
        <f t="shared" si="18"/>
        <v>Sample Pass</v>
      </c>
      <c r="E219" s="6"/>
      <c r="F219" s="33">
        <v>18.092728481794499</v>
      </c>
      <c r="G219" s="33">
        <v>29.257196669287602</v>
      </c>
      <c r="H219" s="2" t="str">
        <f t="shared" si="19"/>
        <v>Assay Pass</v>
      </c>
      <c r="I219" s="2" t="str">
        <f t="shared" si="20"/>
        <v>Assay Pass</v>
      </c>
      <c r="J219" s="6"/>
      <c r="K219" s="13">
        <v>2244.0700128652902</v>
      </c>
      <c r="L219" s="13">
        <v>323.29273879710399</v>
      </c>
      <c r="M219" s="2" t="str">
        <f t="shared" si="21"/>
        <v>Reference</v>
      </c>
      <c r="N219" s="6"/>
      <c r="O219" s="21" t="s">
        <v>115</v>
      </c>
      <c r="P219" s="9" t="s">
        <v>160</v>
      </c>
      <c r="Q219" s="22" t="str">
        <f t="shared" si="22"/>
        <v>Reference</v>
      </c>
      <c r="R219" s="3" t="str">
        <f t="shared" si="23"/>
        <v>Reference</v>
      </c>
    </row>
    <row r="220" spans="1:18" x14ac:dyDescent="0.45">
      <c r="A220" s="24" t="s">
        <v>116</v>
      </c>
      <c r="B220" s="6"/>
      <c r="C220" s="33">
        <v>16.036686894353299</v>
      </c>
      <c r="D220" s="2" t="str">
        <f t="shared" si="18"/>
        <v>Sample Pass</v>
      </c>
      <c r="E220" s="6"/>
      <c r="F220" s="33">
        <v>17.516774867229199</v>
      </c>
      <c r="G220" s="33"/>
      <c r="H220" s="2" t="str">
        <f t="shared" si="19"/>
        <v>Assay Pass</v>
      </c>
      <c r="I220" s="2" t="str">
        <f t="shared" si="20"/>
        <v>N/A</v>
      </c>
      <c r="J220" s="6"/>
      <c r="K220" s="13">
        <v>1982.77028470808</v>
      </c>
      <c r="L220" s="13">
        <v>198.27737429860301</v>
      </c>
      <c r="M220" s="2" t="str">
        <f t="shared" si="21"/>
        <v>Reference</v>
      </c>
      <c r="N220" s="6"/>
      <c r="O220" s="21" t="s">
        <v>116</v>
      </c>
      <c r="P220" s="2" t="s">
        <v>163</v>
      </c>
      <c r="Q220" s="22" t="str">
        <f t="shared" si="22"/>
        <v>Reference</v>
      </c>
      <c r="R220" s="3" t="str">
        <f t="shared" si="23"/>
        <v>Reference</v>
      </c>
    </row>
    <row r="221" spans="1:18" x14ac:dyDescent="0.45">
      <c r="A221" s="24" t="s">
        <v>116</v>
      </c>
      <c r="B221" s="6"/>
      <c r="C221" s="33">
        <v>17.460296942762401</v>
      </c>
      <c r="D221" s="2" t="str">
        <f t="shared" si="18"/>
        <v>Sample Pass</v>
      </c>
      <c r="E221" s="6"/>
      <c r="F221" s="33">
        <v>18.746772454277099</v>
      </c>
      <c r="G221" s="33"/>
      <c r="H221" s="2" t="str">
        <f t="shared" si="19"/>
        <v>Assay Pass</v>
      </c>
      <c r="I221" s="2" t="str">
        <f t="shared" si="20"/>
        <v>N/A</v>
      </c>
      <c r="J221" s="6"/>
      <c r="K221" s="13">
        <v>2125.4396150758598</v>
      </c>
      <c r="L221" s="13">
        <v>151.741622456404</v>
      </c>
      <c r="M221" s="2" t="str">
        <f t="shared" si="21"/>
        <v>Reference</v>
      </c>
      <c r="N221" s="6"/>
      <c r="O221" s="21" t="s">
        <v>116</v>
      </c>
      <c r="P221" s="2" t="s">
        <v>163</v>
      </c>
      <c r="Q221" s="22" t="str">
        <f t="shared" si="22"/>
        <v>Reference</v>
      </c>
      <c r="R221" s="3" t="str">
        <f t="shared" si="23"/>
        <v>Reference</v>
      </c>
    </row>
    <row r="222" spans="1:18" x14ac:dyDescent="0.45">
      <c r="A222" s="24" t="s">
        <v>117</v>
      </c>
      <c r="B222" s="6"/>
      <c r="C222" s="33">
        <v>23.628712577791799</v>
      </c>
      <c r="D222" s="2" t="str">
        <f t="shared" si="18"/>
        <v>Sample Pass</v>
      </c>
      <c r="E222" s="6"/>
      <c r="F222" s="33">
        <v>25.668008652805302</v>
      </c>
      <c r="G222" s="33"/>
      <c r="H222" s="2" t="str">
        <f t="shared" si="19"/>
        <v>Assay Pass</v>
      </c>
      <c r="I222" s="2" t="str">
        <f t="shared" si="20"/>
        <v>N/A</v>
      </c>
      <c r="J222" s="6"/>
      <c r="K222" s="13">
        <v>486.94701779418</v>
      </c>
      <c r="L222" s="13">
        <v>74.327174317090396</v>
      </c>
      <c r="M222" s="2" t="str">
        <f t="shared" si="21"/>
        <v>Reference</v>
      </c>
      <c r="N222" s="6"/>
      <c r="O222" s="21" t="s">
        <v>117</v>
      </c>
      <c r="P222" s="9" t="s">
        <v>145</v>
      </c>
      <c r="Q222" s="22" t="str">
        <f t="shared" si="22"/>
        <v>Reference</v>
      </c>
      <c r="R222" s="3" t="str">
        <f t="shared" si="23"/>
        <v>Reference</v>
      </c>
    </row>
    <row r="223" spans="1:18" x14ac:dyDescent="0.45">
      <c r="A223" s="24" t="s">
        <v>117</v>
      </c>
      <c r="B223" s="6"/>
      <c r="C223" s="33">
        <v>23.262269708835699</v>
      </c>
      <c r="D223" s="2" t="str">
        <f t="shared" si="18"/>
        <v>Sample Pass</v>
      </c>
      <c r="E223" s="6"/>
      <c r="F223" s="33">
        <v>25.148418897042099</v>
      </c>
      <c r="G223" s="33"/>
      <c r="H223" s="2" t="str">
        <f t="shared" si="19"/>
        <v>Assay Pass</v>
      </c>
      <c r="I223" s="2" t="str">
        <f t="shared" si="20"/>
        <v>N/A</v>
      </c>
      <c r="J223" s="6"/>
      <c r="K223" s="13">
        <v>760.45278142997995</v>
      </c>
      <c r="L223" s="13">
        <v>94.2090246162238</v>
      </c>
      <c r="M223" s="2" t="str">
        <f t="shared" si="21"/>
        <v>Reference</v>
      </c>
      <c r="N223" s="6"/>
      <c r="O223" s="21" t="s">
        <v>117</v>
      </c>
      <c r="P223" s="9" t="s">
        <v>145</v>
      </c>
      <c r="Q223" s="22" t="str">
        <f t="shared" si="22"/>
        <v>Reference</v>
      </c>
      <c r="R223" s="3" t="str">
        <f t="shared" si="23"/>
        <v>Reference</v>
      </c>
    </row>
    <row r="224" spans="1:18" x14ac:dyDescent="0.45">
      <c r="A224" s="24" t="s">
        <v>118</v>
      </c>
      <c r="B224" s="6"/>
      <c r="C224" s="33">
        <v>20.093635808181201</v>
      </c>
      <c r="D224" s="2" t="str">
        <f t="shared" si="18"/>
        <v>Sample Pass</v>
      </c>
      <c r="E224" s="6"/>
      <c r="F224" s="33">
        <v>22.910691823098801</v>
      </c>
      <c r="G224" s="33"/>
      <c r="H224" s="2" t="str">
        <f t="shared" si="19"/>
        <v>Assay Pass</v>
      </c>
      <c r="I224" s="2" t="str">
        <f t="shared" si="20"/>
        <v>N/A</v>
      </c>
      <c r="J224" s="6"/>
      <c r="K224" s="13">
        <v>523.94402767050201</v>
      </c>
      <c r="L224" s="13">
        <v>61.6534042714243</v>
      </c>
      <c r="M224" s="2" t="str">
        <f t="shared" si="21"/>
        <v>Reference</v>
      </c>
      <c r="N224" s="6"/>
      <c r="O224" s="21" t="s">
        <v>118</v>
      </c>
      <c r="P224" s="9" t="s">
        <v>145</v>
      </c>
      <c r="Q224" s="22" t="str">
        <f t="shared" si="22"/>
        <v>Reference</v>
      </c>
      <c r="R224" s="3" t="str">
        <f t="shared" si="23"/>
        <v>Reference</v>
      </c>
    </row>
    <row r="225" spans="1:18" x14ac:dyDescent="0.45">
      <c r="A225" s="24" t="s">
        <v>118</v>
      </c>
      <c r="B225" s="6"/>
      <c r="C225" s="33">
        <v>18.733544236419402</v>
      </c>
      <c r="D225" s="2" t="str">
        <f t="shared" si="18"/>
        <v>Sample Pass</v>
      </c>
      <c r="E225" s="6"/>
      <c r="F225" s="33">
        <v>22.051761160157699</v>
      </c>
      <c r="G225" s="33"/>
      <c r="H225" s="2" t="str">
        <f t="shared" si="19"/>
        <v>Assay Pass</v>
      </c>
      <c r="I225" s="2" t="str">
        <f t="shared" si="20"/>
        <v>N/A</v>
      </c>
      <c r="J225" s="6"/>
      <c r="K225" s="13">
        <v>719.87642033629004</v>
      </c>
      <c r="L225" s="13">
        <v>75.174391770251503</v>
      </c>
      <c r="M225" s="2" t="str">
        <f t="shared" si="21"/>
        <v>Reference</v>
      </c>
      <c r="N225" s="6"/>
      <c r="O225" s="21" t="s">
        <v>118</v>
      </c>
      <c r="P225" s="9" t="s">
        <v>145</v>
      </c>
      <c r="Q225" s="22" t="str">
        <f t="shared" si="22"/>
        <v>Reference</v>
      </c>
      <c r="R225" s="3" t="str">
        <f t="shared" si="23"/>
        <v>Reference</v>
      </c>
    </row>
    <row r="226" spans="1:18" x14ac:dyDescent="0.45">
      <c r="A226" s="24" t="s">
        <v>119</v>
      </c>
      <c r="B226" s="6"/>
      <c r="C226" s="33">
        <v>23.886729228720402</v>
      </c>
      <c r="D226" s="2" t="str">
        <f t="shared" si="18"/>
        <v>Sample Pass</v>
      </c>
      <c r="E226" s="6"/>
      <c r="F226" s="33">
        <v>24.738010347092501</v>
      </c>
      <c r="G226" s="33"/>
      <c r="H226" s="2" t="str">
        <f t="shared" si="19"/>
        <v>Assay Pass</v>
      </c>
      <c r="I226" s="2" t="str">
        <f t="shared" si="20"/>
        <v>N/A</v>
      </c>
      <c r="J226" s="6"/>
      <c r="K226" s="13">
        <v>1108.4844548076801</v>
      </c>
      <c r="L226" s="13">
        <v>89.398612380049599</v>
      </c>
      <c r="M226" s="2" t="str">
        <f t="shared" si="21"/>
        <v>Reference</v>
      </c>
      <c r="N226" s="6"/>
      <c r="O226" s="21" t="s">
        <v>119</v>
      </c>
      <c r="P226" s="9" t="s">
        <v>145</v>
      </c>
      <c r="Q226" s="22" t="str">
        <f t="shared" si="22"/>
        <v>Reference</v>
      </c>
      <c r="R226" s="3" t="str">
        <f t="shared" si="23"/>
        <v>Reference</v>
      </c>
    </row>
    <row r="227" spans="1:18" x14ac:dyDescent="0.45">
      <c r="A227" s="24" t="s">
        <v>119</v>
      </c>
      <c r="B227" s="6"/>
      <c r="C227" s="33">
        <v>22.725348870259101</v>
      </c>
      <c r="D227" s="2" t="str">
        <f t="shared" si="18"/>
        <v>Sample Pass</v>
      </c>
      <c r="E227" s="6"/>
      <c r="F227" s="33">
        <v>23.697389733094901</v>
      </c>
      <c r="G227" s="33"/>
      <c r="H227" s="2" t="str">
        <f t="shared" si="19"/>
        <v>Assay Pass</v>
      </c>
      <c r="I227" s="2" t="str">
        <f t="shared" si="20"/>
        <v>N/A</v>
      </c>
      <c r="J227" s="6"/>
      <c r="K227" s="13">
        <v>1365.9703634638499</v>
      </c>
      <c r="L227" s="13">
        <v>137.56311504672701</v>
      </c>
      <c r="M227" s="2" t="str">
        <f t="shared" si="21"/>
        <v>Reference</v>
      </c>
      <c r="N227" s="6"/>
      <c r="O227" s="21" t="s">
        <v>119</v>
      </c>
      <c r="P227" s="9" t="s">
        <v>145</v>
      </c>
      <c r="Q227" s="22" t="str">
        <f t="shared" si="22"/>
        <v>Reference</v>
      </c>
      <c r="R227" s="3" t="str">
        <f t="shared" si="23"/>
        <v>Reference</v>
      </c>
    </row>
    <row r="228" spans="1:18" x14ac:dyDescent="0.45">
      <c r="A228" s="24" t="s">
        <v>120</v>
      </c>
      <c r="B228" s="6"/>
      <c r="C228" s="33">
        <v>28.994383737691201</v>
      </c>
      <c r="D228" s="2" t="str">
        <f t="shared" si="18"/>
        <v>Sample Pass</v>
      </c>
      <c r="E228" s="6"/>
      <c r="F228" s="33">
        <v>31.683044403003301</v>
      </c>
      <c r="G228" s="33"/>
      <c r="H228" s="2" t="str">
        <f t="shared" si="19"/>
        <v>Assay Pass</v>
      </c>
      <c r="I228" s="2" t="str">
        <f t="shared" si="20"/>
        <v>N/A</v>
      </c>
      <c r="J228" s="6"/>
      <c r="K228" s="13">
        <v>231.270178851064</v>
      </c>
      <c r="L228" s="13">
        <v>70.045901503778197</v>
      </c>
      <c r="M228" s="2" t="str">
        <f t="shared" si="21"/>
        <v>Reference</v>
      </c>
      <c r="N228" s="6"/>
      <c r="O228" s="21" t="s">
        <v>120</v>
      </c>
      <c r="P228" s="2" t="s">
        <v>160</v>
      </c>
      <c r="Q228" s="22" t="str">
        <f t="shared" si="22"/>
        <v>Reference</v>
      </c>
      <c r="R228" s="3" t="str">
        <f t="shared" si="23"/>
        <v>Reference</v>
      </c>
    </row>
    <row r="229" spans="1:18" x14ac:dyDescent="0.45">
      <c r="A229" s="24" t="s">
        <v>120</v>
      </c>
      <c r="B229" s="6"/>
      <c r="C229" s="33">
        <v>28.9593408980239</v>
      </c>
      <c r="D229" s="2" t="str">
        <f t="shared" si="18"/>
        <v>Sample Pass</v>
      </c>
      <c r="E229" s="6"/>
      <c r="F229" s="33">
        <v>31.60863728979</v>
      </c>
      <c r="G229" s="33"/>
      <c r="H229" s="2" t="str">
        <f t="shared" si="19"/>
        <v>Assay Pass</v>
      </c>
      <c r="I229" s="2" t="str">
        <f t="shared" si="20"/>
        <v>N/A</v>
      </c>
      <c r="J229" s="6"/>
      <c r="K229" s="13">
        <v>224.46190405220801</v>
      </c>
      <c r="L229" s="13">
        <v>61.464674485438501</v>
      </c>
      <c r="M229" s="2" t="str">
        <f t="shared" si="21"/>
        <v>Reference</v>
      </c>
      <c r="N229" s="6"/>
      <c r="O229" s="21" t="s">
        <v>120</v>
      </c>
      <c r="P229" s="2" t="s">
        <v>160</v>
      </c>
      <c r="Q229" s="22" t="str">
        <f t="shared" si="22"/>
        <v>Reference</v>
      </c>
      <c r="R229" s="3" t="str">
        <f t="shared" si="23"/>
        <v>Reference</v>
      </c>
    </row>
    <row r="230" spans="1:18" x14ac:dyDescent="0.45">
      <c r="A230" s="24" t="s">
        <v>121</v>
      </c>
      <c r="B230" s="6"/>
      <c r="C230" s="33">
        <v>29.8829550914583</v>
      </c>
      <c r="D230" s="2" t="str">
        <f t="shared" si="18"/>
        <v>Sample Pass</v>
      </c>
      <c r="E230" s="6"/>
      <c r="F230" s="33">
        <v>44.359072648315497</v>
      </c>
      <c r="G230" s="33"/>
      <c r="H230" s="2" t="str">
        <f t="shared" si="19"/>
        <v>Assay Fail</v>
      </c>
      <c r="I230" s="2" t="str">
        <f t="shared" si="20"/>
        <v>Assay Fail</v>
      </c>
      <c r="J230" s="6"/>
      <c r="K230" s="13">
        <v>155.06111746909301</v>
      </c>
      <c r="L230" s="13">
        <v>65.065839742400797</v>
      </c>
      <c r="M230" s="2" t="str">
        <f t="shared" si="21"/>
        <v>Undetermined</v>
      </c>
      <c r="N230" s="6"/>
      <c r="O230" s="21" t="s">
        <v>121</v>
      </c>
      <c r="P230" s="9" t="s">
        <v>145</v>
      </c>
      <c r="Q230" s="22" t="str">
        <f t="shared" si="22"/>
        <v>Reference</v>
      </c>
      <c r="R230" s="3" t="str">
        <f t="shared" si="23"/>
        <v>Inconclusive</v>
      </c>
    </row>
    <row r="231" spans="1:18" x14ac:dyDescent="0.45">
      <c r="A231" s="24" t="s">
        <v>121</v>
      </c>
      <c r="B231" s="6"/>
      <c r="C231" s="33">
        <v>29.360477855461401</v>
      </c>
      <c r="D231" s="2" t="str">
        <f t="shared" si="18"/>
        <v>Sample Pass</v>
      </c>
      <c r="E231" s="6"/>
      <c r="F231" s="33">
        <v>32.269153893343002</v>
      </c>
      <c r="G231" s="33"/>
      <c r="H231" s="2" t="str">
        <f t="shared" si="19"/>
        <v>Assay Pass</v>
      </c>
      <c r="I231" s="2" t="str">
        <f t="shared" si="20"/>
        <v>N/A</v>
      </c>
      <c r="J231" s="6"/>
      <c r="K231" s="13">
        <v>205.278734295953</v>
      </c>
      <c r="L231" s="13">
        <v>64.205034649383407</v>
      </c>
      <c r="M231" s="2" t="str">
        <f t="shared" si="21"/>
        <v>Reference</v>
      </c>
      <c r="N231" s="6"/>
      <c r="O231" s="21" t="s">
        <v>121</v>
      </c>
      <c r="P231" s="9" t="s">
        <v>145</v>
      </c>
      <c r="Q231" s="22" t="str">
        <f t="shared" si="22"/>
        <v>Reference</v>
      </c>
      <c r="R231" s="3" t="str">
        <f t="shared" si="23"/>
        <v>Reference</v>
      </c>
    </row>
    <row r="232" spans="1:18" x14ac:dyDescent="0.45">
      <c r="A232" s="24" t="s">
        <v>122</v>
      </c>
      <c r="B232" s="6"/>
      <c r="C232" s="33"/>
      <c r="D232" s="2" t="str">
        <f t="shared" si="18"/>
        <v>Sample Fail</v>
      </c>
      <c r="E232" s="6"/>
      <c r="F232" s="33"/>
      <c r="G232" s="33"/>
      <c r="H232" s="2" t="str">
        <f t="shared" si="19"/>
        <v>Assay Fail</v>
      </c>
      <c r="I232" s="2" t="str">
        <f t="shared" si="20"/>
        <v>Assay Fail</v>
      </c>
      <c r="J232" s="6"/>
      <c r="K232" s="13">
        <v>-1.7584292156266199</v>
      </c>
      <c r="L232" s="13">
        <v>2.0075527642697999</v>
      </c>
      <c r="M232" s="2" t="str">
        <f t="shared" si="21"/>
        <v>Undetermined</v>
      </c>
      <c r="N232" s="6"/>
      <c r="O232" s="21" t="s">
        <v>122</v>
      </c>
      <c r="P232" s="9" t="s">
        <v>145</v>
      </c>
      <c r="Q232" s="22" t="str">
        <f t="shared" si="22"/>
        <v>Reference</v>
      </c>
      <c r="R232" s="3" t="str">
        <f t="shared" si="23"/>
        <v>Rejected</v>
      </c>
    </row>
    <row r="233" spans="1:18" x14ac:dyDescent="0.45">
      <c r="A233" s="24" t="s">
        <v>122</v>
      </c>
      <c r="B233" s="6"/>
      <c r="C233" s="33"/>
      <c r="D233" s="2" t="str">
        <f t="shared" si="18"/>
        <v>Sample Fail</v>
      </c>
      <c r="E233" s="6"/>
      <c r="F233" s="33"/>
      <c r="G233" s="33"/>
      <c r="H233" s="2" t="str">
        <f t="shared" si="19"/>
        <v>Assay Fail</v>
      </c>
      <c r="I233" s="2" t="str">
        <f t="shared" si="20"/>
        <v>Assay Fail</v>
      </c>
      <c r="J233" s="6"/>
      <c r="K233" s="13">
        <v>-2.0093926902186499</v>
      </c>
      <c r="L233" s="13">
        <v>3.54118970741865</v>
      </c>
      <c r="M233" s="2" t="str">
        <f t="shared" si="21"/>
        <v>Undetermined</v>
      </c>
      <c r="N233" s="6"/>
      <c r="O233" s="21" t="s">
        <v>122</v>
      </c>
      <c r="P233" s="9" t="s">
        <v>145</v>
      </c>
      <c r="Q233" s="22" t="str">
        <f t="shared" si="22"/>
        <v>Reference</v>
      </c>
      <c r="R233" s="3" t="str">
        <f t="shared" si="23"/>
        <v>Rejected</v>
      </c>
    </row>
    <row r="234" spans="1:18" x14ac:dyDescent="0.45">
      <c r="A234" s="24" t="s">
        <v>123</v>
      </c>
      <c r="B234" s="6"/>
      <c r="C234" s="33">
        <v>17.4077870852926</v>
      </c>
      <c r="D234" s="2" t="str">
        <f t="shared" si="18"/>
        <v>Sample Pass</v>
      </c>
      <c r="E234" s="6"/>
      <c r="F234" s="33">
        <v>18.662794887817</v>
      </c>
      <c r="G234" s="33">
        <v>36.104104035500001</v>
      </c>
      <c r="H234" s="2" t="str">
        <f t="shared" si="19"/>
        <v>Assay Pass</v>
      </c>
      <c r="I234" s="2" t="str">
        <f t="shared" si="20"/>
        <v>Assay Fail</v>
      </c>
      <c r="J234" s="6"/>
      <c r="K234" s="13">
        <v>2085.54705615802</v>
      </c>
      <c r="L234" s="13">
        <v>260.16488782992002</v>
      </c>
      <c r="M234" s="2" t="str">
        <f t="shared" si="21"/>
        <v>Reference</v>
      </c>
      <c r="N234" s="6"/>
      <c r="O234" s="21" t="s">
        <v>123</v>
      </c>
      <c r="P234" s="2" t="s">
        <v>163</v>
      </c>
      <c r="Q234" s="22" t="str">
        <f t="shared" si="22"/>
        <v>Reference</v>
      </c>
      <c r="R234" s="3" t="str">
        <f t="shared" si="23"/>
        <v>Reference</v>
      </c>
    </row>
    <row r="235" spans="1:18" x14ac:dyDescent="0.45">
      <c r="A235" s="24" t="s">
        <v>123</v>
      </c>
      <c r="B235" s="6"/>
      <c r="C235" s="33">
        <v>17.875282646552101</v>
      </c>
      <c r="D235" s="2" t="str">
        <f t="shared" si="18"/>
        <v>Sample Pass</v>
      </c>
      <c r="E235" s="6"/>
      <c r="F235" s="33">
        <v>19.176844044894999</v>
      </c>
      <c r="G235" s="33">
        <v>32.020769407624996</v>
      </c>
      <c r="H235" s="2" t="str">
        <f t="shared" si="19"/>
        <v>Assay Pass</v>
      </c>
      <c r="I235" s="2" t="str">
        <f t="shared" si="20"/>
        <v>Assay Fail</v>
      </c>
      <c r="J235" s="6"/>
      <c r="K235" s="13">
        <v>2584.7977507503001</v>
      </c>
      <c r="L235" s="13">
        <v>293.478599663485</v>
      </c>
      <c r="M235" s="2" t="str">
        <f t="shared" si="21"/>
        <v>Reference</v>
      </c>
      <c r="N235" s="6"/>
      <c r="O235" s="21" t="s">
        <v>123</v>
      </c>
      <c r="P235" s="2" t="s">
        <v>163</v>
      </c>
      <c r="Q235" s="22" t="str">
        <f t="shared" si="22"/>
        <v>Reference</v>
      </c>
      <c r="R235" s="3" t="str">
        <f t="shared" si="23"/>
        <v>Reference</v>
      </c>
    </row>
    <row r="236" spans="1:18" x14ac:dyDescent="0.45">
      <c r="A236" s="24" t="s">
        <v>124</v>
      </c>
      <c r="B236" s="6"/>
      <c r="C236" s="33">
        <v>26.442482363043101</v>
      </c>
      <c r="D236" s="2" t="str">
        <f t="shared" si="18"/>
        <v>Sample Pass</v>
      </c>
      <c r="E236" s="6"/>
      <c r="F236" s="33"/>
      <c r="G236" s="33"/>
      <c r="H236" s="2" t="str">
        <f t="shared" si="19"/>
        <v>Assay Fail</v>
      </c>
      <c r="I236" s="2" t="str">
        <f t="shared" si="20"/>
        <v>Assay Fail</v>
      </c>
      <c r="J236" s="6"/>
      <c r="K236" s="13">
        <v>142.20531774124001</v>
      </c>
      <c r="L236" s="13">
        <v>158.066476577771</v>
      </c>
      <c r="M236" s="2" t="str">
        <f t="shared" si="21"/>
        <v>Undetermined</v>
      </c>
      <c r="N236" s="6"/>
      <c r="O236" s="21" t="s">
        <v>124</v>
      </c>
      <c r="P236" s="2" t="s">
        <v>164</v>
      </c>
      <c r="Q236" s="22" t="str">
        <f t="shared" si="22"/>
        <v>Reference</v>
      </c>
      <c r="R236" s="3" t="str">
        <f t="shared" si="23"/>
        <v>Inconclusive</v>
      </c>
    </row>
    <row r="237" spans="1:18" x14ac:dyDescent="0.45">
      <c r="A237" s="24" t="s">
        <v>124</v>
      </c>
      <c r="B237" s="6"/>
      <c r="C237" s="33">
        <v>27.891559394228999</v>
      </c>
      <c r="D237" s="2" t="str">
        <f t="shared" si="18"/>
        <v>Sample Pass</v>
      </c>
      <c r="E237" s="6"/>
      <c r="F237" s="33"/>
      <c r="G237" s="33"/>
      <c r="H237" s="2" t="str">
        <f t="shared" si="19"/>
        <v>Assay Fail</v>
      </c>
      <c r="I237" s="2" t="str">
        <f t="shared" si="20"/>
        <v>Assay Fail</v>
      </c>
      <c r="J237" s="6"/>
      <c r="K237" s="13">
        <v>75.665615896645704</v>
      </c>
      <c r="L237" s="13">
        <v>99.848637543555</v>
      </c>
      <c r="M237" s="2" t="str">
        <f t="shared" si="21"/>
        <v>Undetermined</v>
      </c>
      <c r="N237" s="6"/>
      <c r="O237" s="21" t="s">
        <v>124</v>
      </c>
      <c r="P237" s="2" t="s">
        <v>164</v>
      </c>
      <c r="Q237" s="22" t="str">
        <f t="shared" si="22"/>
        <v>Reference</v>
      </c>
      <c r="R237" s="3" t="str">
        <f t="shared" si="23"/>
        <v>Inconclusive</v>
      </c>
    </row>
    <row r="238" spans="1:18" x14ac:dyDescent="0.45">
      <c r="A238" s="24" t="s">
        <v>125</v>
      </c>
      <c r="B238" s="6"/>
      <c r="C238" s="33">
        <v>29.663062264739398</v>
      </c>
      <c r="D238" s="2" t="str">
        <f t="shared" si="18"/>
        <v>Sample Pass</v>
      </c>
      <c r="E238" s="6"/>
      <c r="F238" s="33"/>
      <c r="G238" s="33"/>
      <c r="H238" s="2" t="str">
        <f t="shared" si="19"/>
        <v>Assay Fail</v>
      </c>
      <c r="I238" s="2" t="str">
        <f t="shared" si="20"/>
        <v>Assay Fail</v>
      </c>
      <c r="J238" s="6"/>
      <c r="K238" s="13">
        <v>15.106686625287701</v>
      </c>
      <c r="L238" s="13">
        <v>48.792509066880498</v>
      </c>
      <c r="M238" s="2" t="str">
        <f t="shared" si="21"/>
        <v>Undetermined</v>
      </c>
      <c r="N238" s="6"/>
      <c r="O238" s="21" t="s">
        <v>125</v>
      </c>
      <c r="P238" s="2" t="s">
        <v>145</v>
      </c>
      <c r="Q238" s="22" t="str">
        <f t="shared" si="22"/>
        <v>Reference</v>
      </c>
      <c r="R238" s="3" t="str">
        <f t="shared" si="23"/>
        <v>Inconclusive</v>
      </c>
    </row>
    <row r="239" spans="1:18" x14ac:dyDescent="0.45">
      <c r="A239" s="24" t="s">
        <v>125</v>
      </c>
      <c r="B239" s="6"/>
      <c r="C239" s="33">
        <v>28.396719915210198</v>
      </c>
      <c r="D239" s="2" t="str">
        <f t="shared" si="18"/>
        <v>Sample Pass</v>
      </c>
      <c r="E239" s="6"/>
      <c r="F239" s="33"/>
      <c r="G239" s="33"/>
      <c r="H239" s="2" t="str">
        <f t="shared" si="19"/>
        <v>Assay Fail</v>
      </c>
      <c r="I239" s="2" t="str">
        <f t="shared" si="20"/>
        <v>Assay Fail</v>
      </c>
      <c r="J239" s="6"/>
      <c r="K239" s="13">
        <v>-3.5599363243700299</v>
      </c>
      <c r="L239" s="13">
        <v>71.601035444070504</v>
      </c>
      <c r="M239" s="2" t="str">
        <f t="shared" si="21"/>
        <v>Undetermined</v>
      </c>
      <c r="N239" s="6"/>
      <c r="O239" s="21" t="s">
        <v>125</v>
      </c>
      <c r="P239" s="2" t="s">
        <v>145</v>
      </c>
      <c r="Q239" s="22" t="str">
        <f t="shared" si="22"/>
        <v>Reference</v>
      </c>
      <c r="R239" s="3" t="str">
        <f t="shared" si="23"/>
        <v>Inconclusive</v>
      </c>
    </row>
    <row r="240" spans="1:18" x14ac:dyDescent="0.45">
      <c r="A240" s="24" t="s">
        <v>126</v>
      </c>
      <c r="B240" s="6"/>
      <c r="C240" s="33">
        <v>23.541959516883399</v>
      </c>
      <c r="D240" s="2" t="str">
        <f t="shared" si="18"/>
        <v>Sample Pass</v>
      </c>
      <c r="E240" s="6"/>
      <c r="F240" s="33">
        <v>28.5584035154899</v>
      </c>
      <c r="G240" s="33">
        <v>30.180828940134901</v>
      </c>
      <c r="H240" s="2" t="str">
        <f t="shared" si="19"/>
        <v>Assay Pass</v>
      </c>
      <c r="I240" s="2" t="str">
        <f t="shared" si="20"/>
        <v>Assay Fail</v>
      </c>
      <c r="J240" s="6"/>
      <c r="K240" s="13">
        <v>354.146370085093</v>
      </c>
      <c r="L240" s="13">
        <v>396.46563299247998</v>
      </c>
      <c r="M240" s="2" t="str">
        <f t="shared" si="21"/>
        <v>Undetermined</v>
      </c>
      <c r="N240" s="6"/>
      <c r="O240" s="21" t="s">
        <v>126</v>
      </c>
      <c r="P240" s="2" t="s">
        <v>164</v>
      </c>
      <c r="Q240" s="22" t="str">
        <f t="shared" si="22"/>
        <v>Reference</v>
      </c>
      <c r="R240" s="3" t="str">
        <f t="shared" si="23"/>
        <v>Inconclusive</v>
      </c>
    </row>
    <row r="241" spans="1:18" x14ac:dyDescent="0.45">
      <c r="A241" s="24" t="s">
        <v>126</v>
      </c>
      <c r="B241" s="6"/>
      <c r="C241" s="33">
        <v>23.5010330449077</v>
      </c>
      <c r="D241" s="2" t="str">
        <f t="shared" si="18"/>
        <v>Sample Pass</v>
      </c>
      <c r="E241" s="6"/>
      <c r="F241" s="33">
        <v>28.690791770245902</v>
      </c>
      <c r="G241" s="33">
        <v>31.994235016952</v>
      </c>
      <c r="H241" s="2" t="str">
        <f t="shared" si="19"/>
        <v>Assay Pass</v>
      </c>
      <c r="I241" s="2" t="str">
        <f t="shared" si="20"/>
        <v>Assay Fail</v>
      </c>
      <c r="J241" s="6"/>
      <c r="K241" s="13">
        <v>338.54557326395297</v>
      </c>
      <c r="L241" s="13">
        <v>323.18035682208603</v>
      </c>
      <c r="M241" s="2" t="str">
        <f t="shared" si="21"/>
        <v>Reference</v>
      </c>
      <c r="N241" s="6"/>
      <c r="O241" s="21" t="s">
        <v>126</v>
      </c>
      <c r="P241" s="2" t="s">
        <v>164</v>
      </c>
      <c r="Q241" s="22" t="str">
        <f t="shared" si="22"/>
        <v>Reference</v>
      </c>
      <c r="R241" s="3" t="str">
        <f t="shared" si="23"/>
        <v>Reference</v>
      </c>
    </row>
    <row r="242" spans="1:18" x14ac:dyDescent="0.45">
      <c r="A242" s="24" t="s">
        <v>127</v>
      </c>
      <c r="B242" s="6"/>
      <c r="C242" s="33">
        <v>11.574890226012201</v>
      </c>
      <c r="D242" s="2" t="str">
        <f t="shared" si="18"/>
        <v>Sample Pass</v>
      </c>
      <c r="E242" s="6"/>
      <c r="F242" s="33">
        <v>13.0349774554447</v>
      </c>
      <c r="G242" s="33">
        <v>33.4045982407332</v>
      </c>
      <c r="H242" s="2" t="str">
        <f t="shared" si="19"/>
        <v>Assay Pass</v>
      </c>
      <c r="I242" s="2" t="str">
        <f t="shared" si="20"/>
        <v>Assay Fail</v>
      </c>
      <c r="J242" s="6"/>
      <c r="K242" s="13">
        <v>1616.4273444293699</v>
      </c>
      <c r="L242" s="13">
        <v>313.08388181041897</v>
      </c>
      <c r="M242" s="2" t="str">
        <f t="shared" si="21"/>
        <v>Reference</v>
      </c>
      <c r="N242" s="6"/>
      <c r="O242" s="21" t="s">
        <v>127</v>
      </c>
      <c r="P242" s="2" t="s">
        <v>163</v>
      </c>
      <c r="Q242" s="22" t="str">
        <f t="shared" si="22"/>
        <v>Reference</v>
      </c>
      <c r="R242" s="3" t="str">
        <f t="shared" si="23"/>
        <v>Reference</v>
      </c>
    </row>
    <row r="243" spans="1:18" x14ac:dyDescent="0.45">
      <c r="A243" s="24" t="s">
        <v>127</v>
      </c>
      <c r="B243" s="6"/>
      <c r="C243" s="33">
        <v>12.4051729856125</v>
      </c>
      <c r="D243" s="2" t="str">
        <f t="shared" si="18"/>
        <v>Sample Pass</v>
      </c>
      <c r="E243" s="6"/>
      <c r="F243" s="33">
        <v>13.400402496058099</v>
      </c>
      <c r="G243" s="33">
        <v>25.287076726502999</v>
      </c>
      <c r="H243" s="2" t="str">
        <f t="shared" si="19"/>
        <v>Assay Pass</v>
      </c>
      <c r="I243" s="2" t="str">
        <f t="shared" si="20"/>
        <v>Assay Pass</v>
      </c>
      <c r="J243" s="6"/>
      <c r="K243" s="13">
        <v>1912.2194559371501</v>
      </c>
      <c r="L243" s="13">
        <v>400.204337234116</v>
      </c>
      <c r="M243" s="2" t="str">
        <f t="shared" si="21"/>
        <v>Reference</v>
      </c>
      <c r="N243" s="6"/>
      <c r="O243" s="21" t="s">
        <v>127</v>
      </c>
      <c r="P243" s="2" t="s">
        <v>163</v>
      </c>
      <c r="Q243" s="22" t="str">
        <f t="shared" si="22"/>
        <v>Reference</v>
      </c>
      <c r="R243" s="3" t="str">
        <f t="shared" si="23"/>
        <v>Reference</v>
      </c>
    </row>
    <row r="244" spans="1:18" x14ac:dyDescent="0.45">
      <c r="A244" s="24" t="s">
        <v>128</v>
      </c>
      <c r="B244" s="6"/>
      <c r="C244" s="33">
        <v>37.014752690882297</v>
      </c>
      <c r="D244" s="2" t="str">
        <f t="shared" si="18"/>
        <v>Sample Fail</v>
      </c>
      <c r="E244" s="6"/>
      <c r="F244" s="33"/>
      <c r="G244" s="33"/>
      <c r="H244" s="2" t="str">
        <f t="shared" si="19"/>
        <v>Assay Fail</v>
      </c>
      <c r="I244" s="2" t="str">
        <f t="shared" si="20"/>
        <v>Assay Fail</v>
      </c>
      <c r="J244" s="6"/>
      <c r="K244" s="13">
        <v>-0.70860850013877996</v>
      </c>
      <c r="L244" s="13">
        <v>1.9540372897213301</v>
      </c>
      <c r="M244" s="2" t="str">
        <f t="shared" si="21"/>
        <v>Undetermined</v>
      </c>
      <c r="N244" s="6"/>
      <c r="O244" s="21" t="s">
        <v>128</v>
      </c>
      <c r="P244" s="2" t="s">
        <v>165</v>
      </c>
      <c r="Q244" s="22" t="str">
        <f t="shared" si="22"/>
        <v>Reference</v>
      </c>
      <c r="R244" s="3" t="str">
        <f t="shared" si="23"/>
        <v>Rejected</v>
      </c>
    </row>
    <row r="245" spans="1:18" x14ac:dyDescent="0.45">
      <c r="A245" s="24" t="s">
        <v>128</v>
      </c>
      <c r="B245" s="6"/>
      <c r="C245" s="33">
        <v>35.994602538662697</v>
      </c>
      <c r="D245" s="2" t="str">
        <f t="shared" si="18"/>
        <v>Sample Fail</v>
      </c>
      <c r="E245" s="6"/>
      <c r="F245" s="33"/>
      <c r="G245" s="33"/>
      <c r="H245" s="2" t="str">
        <f t="shared" si="19"/>
        <v>Assay Fail</v>
      </c>
      <c r="I245" s="2" t="str">
        <f t="shared" si="20"/>
        <v>Assay Fail</v>
      </c>
      <c r="J245" s="6"/>
      <c r="K245" s="13">
        <v>-8.3567729691821996E-2</v>
      </c>
      <c r="L245" s="13">
        <v>0.33271860309878298</v>
      </c>
      <c r="M245" s="2" t="str">
        <f t="shared" si="21"/>
        <v>Undetermined</v>
      </c>
      <c r="N245" s="6"/>
      <c r="O245" s="21" t="s">
        <v>128</v>
      </c>
      <c r="P245" s="2" t="s">
        <v>165</v>
      </c>
      <c r="Q245" s="22" t="str">
        <f t="shared" si="22"/>
        <v>Reference</v>
      </c>
      <c r="R245" s="3" t="str">
        <f t="shared" si="23"/>
        <v>Rejected</v>
      </c>
    </row>
    <row r="246" spans="1:18" x14ac:dyDescent="0.45">
      <c r="A246" s="24" t="s">
        <v>129</v>
      </c>
      <c r="B246" s="6"/>
      <c r="C246" s="33">
        <v>16.279459380080599</v>
      </c>
      <c r="D246" s="2" t="str">
        <f t="shared" si="18"/>
        <v>Sample Pass</v>
      </c>
      <c r="E246" s="6"/>
      <c r="F246" s="33">
        <v>17.472330750126599</v>
      </c>
      <c r="G246" s="33">
        <v>26.8965282457965</v>
      </c>
      <c r="H246" s="2" t="str">
        <f t="shared" si="19"/>
        <v>Assay Pass</v>
      </c>
      <c r="I246" s="2" t="str">
        <f t="shared" si="20"/>
        <v>Assay Pass</v>
      </c>
      <c r="J246" s="6"/>
      <c r="K246" s="13">
        <v>2156.1200088098199</v>
      </c>
      <c r="L246" s="13">
        <v>374.28623585443398</v>
      </c>
      <c r="M246" s="2" t="str">
        <f t="shared" si="21"/>
        <v>Reference</v>
      </c>
      <c r="N246" s="6"/>
      <c r="O246" s="21" t="s">
        <v>129</v>
      </c>
      <c r="P246" s="9" t="s">
        <v>145</v>
      </c>
      <c r="Q246" s="22" t="str">
        <f t="shared" si="22"/>
        <v>Reference</v>
      </c>
      <c r="R246" s="3" t="str">
        <f t="shared" si="23"/>
        <v>Reference</v>
      </c>
    </row>
    <row r="247" spans="1:18" x14ac:dyDescent="0.45">
      <c r="A247" s="24" t="s">
        <v>129</v>
      </c>
      <c r="B247" s="6"/>
      <c r="C247" s="33">
        <v>16.109154306588799</v>
      </c>
      <c r="D247" s="2" t="str">
        <f t="shared" si="18"/>
        <v>Sample Pass</v>
      </c>
      <c r="E247" s="6"/>
      <c r="F247" s="33">
        <v>17.263744805355401</v>
      </c>
      <c r="G247" s="33">
        <v>30.846234072080701</v>
      </c>
      <c r="H247" s="2" t="str">
        <f t="shared" si="19"/>
        <v>Assay Pass</v>
      </c>
      <c r="I247" s="2" t="str">
        <f t="shared" si="20"/>
        <v>Assay Fail</v>
      </c>
      <c r="J247" s="6"/>
      <c r="K247" s="13">
        <v>1841.85064257161</v>
      </c>
      <c r="L247" s="13">
        <v>316.87862813916502</v>
      </c>
      <c r="M247" s="2" t="str">
        <f t="shared" si="21"/>
        <v>Reference</v>
      </c>
      <c r="N247" s="6"/>
      <c r="O247" s="21" t="s">
        <v>129</v>
      </c>
      <c r="P247" s="9" t="s">
        <v>145</v>
      </c>
      <c r="Q247" s="22" t="str">
        <f t="shared" si="22"/>
        <v>Reference</v>
      </c>
      <c r="R247" s="3" t="str">
        <f t="shared" si="23"/>
        <v>Reference</v>
      </c>
    </row>
    <row r="248" spans="1:18" x14ac:dyDescent="0.45">
      <c r="A248" s="24" t="s">
        <v>130</v>
      </c>
      <c r="B248" s="6"/>
      <c r="C248" s="33">
        <v>24.5505511805815</v>
      </c>
      <c r="D248" s="2" t="str">
        <f t="shared" si="18"/>
        <v>Sample Pass</v>
      </c>
      <c r="E248" s="6"/>
      <c r="F248" s="33">
        <v>26.050969776031302</v>
      </c>
      <c r="G248" s="33"/>
      <c r="H248" s="2" t="str">
        <f t="shared" si="19"/>
        <v>Assay Pass</v>
      </c>
      <c r="I248" s="2" t="str">
        <f t="shared" si="20"/>
        <v>N/A</v>
      </c>
      <c r="J248" s="6"/>
      <c r="K248" s="13">
        <v>1261.17546693441</v>
      </c>
      <c r="L248" s="13">
        <v>152.26370428666399</v>
      </c>
      <c r="M248" s="2" t="str">
        <f t="shared" si="21"/>
        <v>Reference</v>
      </c>
      <c r="N248" s="6"/>
      <c r="O248" s="21" t="s">
        <v>130</v>
      </c>
      <c r="P248" s="9" t="s">
        <v>145</v>
      </c>
      <c r="Q248" s="22" t="str">
        <f t="shared" si="22"/>
        <v>Reference</v>
      </c>
      <c r="R248" s="3" t="str">
        <f t="shared" si="23"/>
        <v>Reference</v>
      </c>
    </row>
    <row r="249" spans="1:18" x14ac:dyDescent="0.45">
      <c r="A249" s="24" t="s">
        <v>130</v>
      </c>
      <c r="B249" s="6"/>
      <c r="C249" s="33">
        <v>24.392912481814299</v>
      </c>
      <c r="D249" s="2" t="str">
        <f t="shared" si="18"/>
        <v>Sample Pass</v>
      </c>
      <c r="E249" s="6"/>
      <c r="F249" s="33">
        <v>26.051471206184701</v>
      </c>
      <c r="G249" s="33"/>
      <c r="H249" s="2" t="str">
        <f t="shared" si="19"/>
        <v>Assay Pass</v>
      </c>
      <c r="I249" s="2" t="str">
        <f t="shared" si="20"/>
        <v>N/A</v>
      </c>
      <c r="J249" s="6"/>
      <c r="K249" s="13">
        <v>1283.2733905983</v>
      </c>
      <c r="L249" s="13">
        <v>159.140672557659</v>
      </c>
      <c r="M249" s="2" t="str">
        <f t="shared" si="21"/>
        <v>Reference</v>
      </c>
      <c r="N249" s="6"/>
      <c r="O249" s="21" t="s">
        <v>130</v>
      </c>
      <c r="P249" s="9" t="s">
        <v>145</v>
      </c>
      <c r="Q249" s="22" t="str">
        <f t="shared" si="22"/>
        <v>Reference</v>
      </c>
      <c r="R249" s="3" t="str">
        <f t="shared" si="23"/>
        <v>Reference</v>
      </c>
    </row>
    <row r="250" spans="1:18" x14ac:dyDescent="0.45">
      <c r="A250" s="24" t="s">
        <v>131</v>
      </c>
      <c r="B250" s="6"/>
      <c r="C250" s="33">
        <v>15.3464745850252</v>
      </c>
      <c r="D250" s="2" t="str">
        <f t="shared" si="18"/>
        <v>Sample Pass</v>
      </c>
      <c r="E250" s="6"/>
      <c r="F250" s="33">
        <v>16.908668572155999</v>
      </c>
      <c r="G250" s="33">
        <v>29.863599271941901</v>
      </c>
      <c r="H250" s="2" t="str">
        <f t="shared" si="19"/>
        <v>Assay Pass</v>
      </c>
      <c r="I250" s="2" t="str">
        <f t="shared" si="20"/>
        <v>Assay Pass</v>
      </c>
      <c r="J250" s="6"/>
      <c r="K250" s="13">
        <v>2072.3027050922501</v>
      </c>
      <c r="L250" s="13">
        <v>324.83052907398701</v>
      </c>
      <c r="M250" s="2" t="str">
        <f t="shared" si="21"/>
        <v>Reference</v>
      </c>
      <c r="N250" s="6"/>
      <c r="O250" s="21" t="s">
        <v>131</v>
      </c>
      <c r="P250" s="9" t="s">
        <v>145</v>
      </c>
      <c r="Q250" s="22" t="str">
        <f t="shared" si="22"/>
        <v>Reference</v>
      </c>
      <c r="R250" s="3" t="str">
        <f t="shared" si="23"/>
        <v>Reference</v>
      </c>
    </row>
    <row r="251" spans="1:18" x14ac:dyDescent="0.45">
      <c r="A251" s="24" t="s">
        <v>131</v>
      </c>
      <c r="B251" s="6"/>
      <c r="C251" s="33">
        <v>15.5628613433135</v>
      </c>
      <c r="D251" s="2" t="str">
        <f t="shared" si="18"/>
        <v>Sample Pass</v>
      </c>
      <c r="E251" s="6"/>
      <c r="F251" s="33">
        <v>17.075907554667499</v>
      </c>
      <c r="G251" s="33">
        <v>29.204034016682598</v>
      </c>
      <c r="H251" s="2" t="str">
        <f t="shared" si="19"/>
        <v>Assay Pass</v>
      </c>
      <c r="I251" s="2" t="str">
        <f t="shared" si="20"/>
        <v>Assay Pass</v>
      </c>
      <c r="J251" s="6"/>
      <c r="K251" s="13">
        <v>2077.1601130486401</v>
      </c>
      <c r="L251" s="13">
        <v>327.451749750793</v>
      </c>
      <c r="M251" s="2" t="str">
        <f t="shared" si="21"/>
        <v>Reference</v>
      </c>
      <c r="N251" s="6"/>
      <c r="O251" s="21" t="s">
        <v>131</v>
      </c>
      <c r="P251" s="9" t="s">
        <v>145</v>
      </c>
      <c r="Q251" s="22" t="str">
        <f t="shared" si="22"/>
        <v>Reference</v>
      </c>
      <c r="R251" s="3" t="str">
        <f t="shared" si="23"/>
        <v>Reference</v>
      </c>
    </row>
    <row r="252" spans="1:18" x14ac:dyDescent="0.45">
      <c r="A252" s="24" t="s">
        <v>132</v>
      </c>
      <c r="B252" s="6"/>
      <c r="C252" s="33">
        <v>20.808719953349101</v>
      </c>
      <c r="D252" s="2" t="str">
        <f t="shared" si="18"/>
        <v>Sample Pass</v>
      </c>
      <c r="E252" s="6"/>
      <c r="F252" s="33">
        <v>22.069432272809099</v>
      </c>
      <c r="G252" s="33"/>
      <c r="H252" s="2" t="str">
        <f t="shared" si="19"/>
        <v>Assay Pass</v>
      </c>
      <c r="I252" s="2" t="str">
        <f t="shared" si="20"/>
        <v>N/A</v>
      </c>
      <c r="J252" s="6"/>
      <c r="K252" s="13">
        <v>2108.96115084966</v>
      </c>
      <c r="L252" s="13">
        <v>169.98688847529399</v>
      </c>
      <c r="M252" s="2" t="str">
        <f t="shared" si="21"/>
        <v>Reference</v>
      </c>
      <c r="N252" s="6"/>
      <c r="O252" s="21" t="s">
        <v>132</v>
      </c>
      <c r="P252" s="2" t="s">
        <v>163</v>
      </c>
      <c r="Q252" s="22" t="str">
        <f t="shared" si="22"/>
        <v>Reference</v>
      </c>
      <c r="R252" s="3" t="str">
        <f t="shared" si="23"/>
        <v>Reference</v>
      </c>
    </row>
    <row r="253" spans="1:18" x14ac:dyDescent="0.45">
      <c r="A253" s="24" t="s">
        <v>132</v>
      </c>
      <c r="B253" s="6"/>
      <c r="C253" s="33">
        <v>21.173456964136601</v>
      </c>
      <c r="D253" s="2" t="str">
        <f t="shared" si="18"/>
        <v>Sample Pass</v>
      </c>
      <c r="E253" s="6"/>
      <c r="F253" s="33">
        <v>22.323618807452601</v>
      </c>
      <c r="G253" s="33"/>
      <c r="H253" s="2" t="str">
        <f t="shared" si="19"/>
        <v>Assay Pass</v>
      </c>
      <c r="I253" s="2" t="str">
        <f t="shared" si="20"/>
        <v>N/A</v>
      </c>
      <c r="J253" s="6"/>
      <c r="K253" s="13">
        <v>2103.1984638482299</v>
      </c>
      <c r="L253" s="13">
        <v>139.481712582169</v>
      </c>
      <c r="M253" s="2" t="str">
        <f t="shared" si="21"/>
        <v>Reference</v>
      </c>
      <c r="N253" s="6"/>
      <c r="O253" s="21" t="s">
        <v>132</v>
      </c>
      <c r="P253" s="2" t="s">
        <v>163</v>
      </c>
      <c r="Q253" s="22" t="str">
        <f t="shared" si="22"/>
        <v>Reference</v>
      </c>
      <c r="R253" s="3" t="str">
        <f t="shared" si="23"/>
        <v>Reference</v>
      </c>
    </row>
    <row r="254" spans="1:18" x14ac:dyDescent="0.45">
      <c r="A254" s="24" t="s">
        <v>133</v>
      </c>
      <c r="B254" s="6"/>
      <c r="C254" s="33">
        <v>25.803657926778499</v>
      </c>
      <c r="D254" s="2" t="str">
        <f t="shared" si="18"/>
        <v>Sample Pass</v>
      </c>
      <c r="E254" s="6"/>
      <c r="F254" s="33">
        <v>27.6246138152434</v>
      </c>
      <c r="G254" s="33"/>
      <c r="H254" s="2" t="str">
        <f t="shared" si="19"/>
        <v>Assay Pass</v>
      </c>
      <c r="I254" s="2" t="str">
        <f t="shared" si="20"/>
        <v>N/A</v>
      </c>
      <c r="J254" s="6"/>
      <c r="K254" s="13">
        <v>422.73152059612198</v>
      </c>
      <c r="L254" s="13">
        <v>64.202335738192701</v>
      </c>
      <c r="M254" s="2" t="str">
        <f t="shared" si="21"/>
        <v>Reference</v>
      </c>
      <c r="N254" s="6"/>
      <c r="O254" s="21" t="s">
        <v>133</v>
      </c>
      <c r="P254" s="2" t="s">
        <v>145</v>
      </c>
      <c r="Q254" s="22" t="str">
        <f t="shared" si="22"/>
        <v>Reference</v>
      </c>
      <c r="R254" s="3" t="str">
        <f t="shared" si="23"/>
        <v>Reference</v>
      </c>
    </row>
    <row r="255" spans="1:18" x14ac:dyDescent="0.45">
      <c r="A255" s="24" t="s">
        <v>133</v>
      </c>
      <c r="B255" s="6"/>
      <c r="C255" s="33">
        <v>25.922853149313401</v>
      </c>
      <c r="D255" s="2" t="str">
        <f t="shared" si="18"/>
        <v>Sample Pass</v>
      </c>
      <c r="E255" s="6"/>
      <c r="F255" s="33">
        <v>28.605558419969199</v>
      </c>
      <c r="G255" s="33"/>
      <c r="H255" s="2" t="str">
        <f t="shared" si="19"/>
        <v>Assay Pass</v>
      </c>
      <c r="I255" s="2" t="str">
        <f t="shared" si="20"/>
        <v>N/A</v>
      </c>
      <c r="J255" s="6"/>
      <c r="K255" s="13">
        <v>299.34271506749798</v>
      </c>
      <c r="L255" s="13">
        <v>66.445327273394</v>
      </c>
      <c r="M255" s="2" t="str">
        <f t="shared" si="21"/>
        <v>Reference</v>
      </c>
      <c r="N255" s="6"/>
      <c r="O255" s="21" t="s">
        <v>133</v>
      </c>
      <c r="P255" s="2" t="s">
        <v>145</v>
      </c>
      <c r="Q255" s="22" t="str">
        <f t="shared" si="22"/>
        <v>Reference</v>
      </c>
      <c r="R255" s="3" t="str">
        <f t="shared" si="23"/>
        <v>Reference</v>
      </c>
    </row>
    <row r="256" spans="1:18" x14ac:dyDescent="0.45">
      <c r="A256" s="24" t="s">
        <v>134</v>
      </c>
      <c r="B256" s="6"/>
      <c r="C256" s="33">
        <v>21.687398823455801</v>
      </c>
      <c r="D256" s="2" t="str">
        <f t="shared" si="18"/>
        <v>Sample Pass</v>
      </c>
      <c r="E256" s="6"/>
      <c r="F256" s="33">
        <v>24.126973655060102</v>
      </c>
      <c r="G256" s="33"/>
      <c r="H256" s="2" t="str">
        <f t="shared" si="19"/>
        <v>Assay Pass</v>
      </c>
      <c r="I256" s="2" t="str">
        <f t="shared" si="20"/>
        <v>N/A</v>
      </c>
      <c r="J256" s="6"/>
      <c r="K256" s="13">
        <v>1445.20126662344</v>
      </c>
      <c r="L256" s="13">
        <v>209.46148850875201</v>
      </c>
      <c r="M256" s="2" t="str">
        <f t="shared" si="21"/>
        <v>Reference</v>
      </c>
      <c r="N256" s="6"/>
      <c r="O256" s="21" t="s">
        <v>134</v>
      </c>
      <c r="P256" s="2" t="s">
        <v>166</v>
      </c>
      <c r="Q256" s="22" t="str">
        <f t="shared" si="22"/>
        <v>Reference</v>
      </c>
      <c r="R256" s="3" t="str">
        <f t="shared" si="23"/>
        <v>Reference</v>
      </c>
    </row>
    <row r="257" spans="1:18" x14ac:dyDescent="0.45">
      <c r="A257" s="24" t="s">
        <v>134</v>
      </c>
      <c r="B257" s="6"/>
      <c r="C257" s="33">
        <v>18.377256711026401</v>
      </c>
      <c r="D257" s="2" t="str">
        <f t="shared" si="18"/>
        <v>Sample Pass</v>
      </c>
      <c r="E257" s="6"/>
      <c r="F257" s="33">
        <v>21.6351317085247</v>
      </c>
      <c r="G257" s="33"/>
      <c r="H257" s="2" t="str">
        <f t="shared" si="19"/>
        <v>Assay Pass</v>
      </c>
      <c r="I257" s="2" t="str">
        <f t="shared" si="20"/>
        <v>N/A</v>
      </c>
      <c r="J257" s="6"/>
      <c r="K257" s="13">
        <v>698.512062418254</v>
      </c>
      <c r="L257" s="13">
        <v>65.868351934534502</v>
      </c>
      <c r="M257" s="2" t="str">
        <f t="shared" si="21"/>
        <v>Reference</v>
      </c>
      <c r="N257" s="6"/>
      <c r="O257" s="21" t="s">
        <v>134</v>
      </c>
      <c r="P257" s="2" t="s">
        <v>166</v>
      </c>
      <c r="Q257" s="22" t="str">
        <f t="shared" si="22"/>
        <v>Reference</v>
      </c>
      <c r="R257" s="3" t="str">
        <f t="shared" si="23"/>
        <v>Reference</v>
      </c>
    </row>
    <row r="258" spans="1:18" x14ac:dyDescent="0.45">
      <c r="A258" s="24" t="s">
        <v>135</v>
      </c>
      <c r="B258" s="6"/>
      <c r="C258" s="33">
        <v>17.064509978534701</v>
      </c>
      <c r="D258" s="2" t="str">
        <f t="shared" si="18"/>
        <v>Sample Pass</v>
      </c>
      <c r="E258" s="6"/>
      <c r="F258" s="33">
        <v>19.474477382509299</v>
      </c>
      <c r="G258" s="33">
        <v>41.382980042211798</v>
      </c>
      <c r="H258" s="2" t="str">
        <f t="shared" si="19"/>
        <v>Assay Pass</v>
      </c>
      <c r="I258" s="2" t="str">
        <f t="shared" si="20"/>
        <v>Assay Fail</v>
      </c>
      <c r="J258" s="6"/>
      <c r="K258" s="13">
        <v>1567.56211798045</v>
      </c>
      <c r="L258" s="13">
        <v>228.124902429483</v>
      </c>
      <c r="M258" s="2" t="str">
        <f t="shared" si="21"/>
        <v>Reference</v>
      </c>
      <c r="N258" s="6"/>
      <c r="O258" s="21" t="s">
        <v>135</v>
      </c>
      <c r="P258" s="2" t="s">
        <v>160</v>
      </c>
      <c r="Q258" s="22" t="str">
        <f t="shared" si="22"/>
        <v>Reference</v>
      </c>
      <c r="R258" s="3" t="str">
        <f t="shared" si="23"/>
        <v>Reference</v>
      </c>
    </row>
    <row r="259" spans="1:18" x14ac:dyDescent="0.45">
      <c r="A259" s="24" t="s">
        <v>135</v>
      </c>
      <c r="B259" s="6"/>
      <c r="C259" s="33">
        <v>17.257857463701299</v>
      </c>
      <c r="D259" s="2" t="str">
        <f>IF(C259&gt;33,"Sample Fail",IF(C259&gt;0,"Sample Pass","Sample Fail"))</f>
        <v>Sample Pass</v>
      </c>
      <c r="E259" s="6"/>
      <c r="F259" s="33">
        <v>19.828484278079198</v>
      </c>
      <c r="G259" s="33"/>
      <c r="H259" s="2" t="str">
        <f t="shared" ref="H259:H261" si="24">IF(F259&gt;32.68,"Assay Fail",IF(F259&gt;0,"Assay Pass",IF(AND(F259=0,G259=0),"Assay Fail",IF(AND(F259=0,I259="Assay Fail"),"Assay Fail","N/A"))))</f>
        <v>Assay Pass</v>
      </c>
      <c r="I259" s="2" t="str">
        <f t="shared" ref="I259:I261" si="25">IF(G259&gt;30.04,"Assay Fail",IF(G259&gt;0,"Assay Pass",IF(AND(F259=0,G259=0),"Assay Fail",IF(AND(G259=0,H259="Assay Fail"),"Assay Fail","N/A"))))</f>
        <v>N/A</v>
      </c>
      <c r="J259" s="6"/>
      <c r="K259" s="13">
        <v>1133.1377645090899</v>
      </c>
      <c r="L259" s="13">
        <v>157.816996660341</v>
      </c>
      <c r="M259" s="2" t="str">
        <f t="shared" ref="M259:M261" si="26">IF(D259="Sample Fail","Undetermined",IF(AND(D259="Sample Pass",H259="Assay Pass",K259&gt;L259),"Reference",IF(AND(D259="Sample Pass",I259="Assay Pass",L259&gt;K259),"Mutation","Undetermined")))</f>
        <v>Reference</v>
      </c>
      <c r="N259" s="6"/>
      <c r="O259" s="21" t="s">
        <v>135</v>
      </c>
      <c r="P259" s="2" t="s">
        <v>160</v>
      </c>
      <c r="Q259" s="22" t="str">
        <f>IF(P259="B.1.1.7","Mutation","Reference")</f>
        <v>Reference</v>
      </c>
      <c r="R259" s="3" t="str">
        <f t="shared" ref="R259:R261" si="27">IF(D259="Sample Fail","Rejected",IF(AND(D259="Sample Pass",H259="Assay Fail",M259="Undetermined"),"Inconclusive",IF(AND(D259="Sample Pass",I259="Assay Fail",M259="Undetermined"),"Inconclusive",IF(AND(D259="Sample Pass",M259="Mutation",Q259="Reference"),"False Positive",IF(AND(D259="Sample Pass",M259="Reference",Q259="Mutation"),"False Negative",IF(AND(D259="Sample Pass",M259="Mutation",Q259="Mutation"),"Mutation",IF(AND(D259="Sample Pass",M259="Reference",Q259="Reference"),"Reference","Not Resulted")))))))</f>
        <v>Reference</v>
      </c>
    </row>
    <row r="260" spans="1:18" x14ac:dyDescent="0.45">
      <c r="A260" s="24" t="s">
        <v>136</v>
      </c>
      <c r="B260" s="6"/>
      <c r="C260" s="33">
        <v>21.002860301597899</v>
      </c>
      <c r="D260" s="2" t="str">
        <f>IF(C260&gt;33,"Sample Fail",IF(C260&gt;0,"Sample Pass","Sample Fail"))</f>
        <v>Sample Pass</v>
      </c>
      <c r="E260" s="6"/>
      <c r="F260" s="33">
        <v>22.3695976500426</v>
      </c>
      <c r="G260" s="33"/>
      <c r="H260" s="2" t="str">
        <f t="shared" si="24"/>
        <v>Assay Pass</v>
      </c>
      <c r="I260" s="2" t="str">
        <f t="shared" si="25"/>
        <v>N/A</v>
      </c>
      <c r="J260" s="6"/>
      <c r="K260" s="13">
        <v>827.56578753103997</v>
      </c>
      <c r="L260" s="13">
        <v>69.521460810902695</v>
      </c>
      <c r="M260" s="2" t="str">
        <f t="shared" si="26"/>
        <v>Reference</v>
      </c>
      <c r="N260" s="6"/>
      <c r="O260" s="21" t="s">
        <v>136</v>
      </c>
      <c r="P260" s="2" t="s">
        <v>145</v>
      </c>
      <c r="Q260" s="22" t="str">
        <f>IF(P260="B.1.1.7","Mutation","Reference")</f>
        <v>Reference</v>
      </c>
      <c r="R260" s="3" t="str">
        <f t="shared" si="27"/>
        <v>Reference</v>
      </c>
    </row>
    <row r="261" spans="1:18" ht="14.65" thickBot="1" x14ac:dyDescent="0.5">
      <c r="A261" s="25" t="s">
        <v>136</v>
      </c>
      <c r="B261" s="7"/>
      <c r="C261" s="32">
        <v>21.112388836104099</v>
      </c>
      <c r="D261" s="4" t="str">
        <f>IF(C261&gt;33,"Sample Fail",IF(C261&gt;0,"Sample Pass","Sample Fail"))</f>
        <v>Sample Pass</v>
      </c>
      <c r="E261" s="7"/>
      <c r="F261" s="32">
        <v>22.328456890060298</v>
      </c>
      <c r="G261" s="32"/>
      <c r="H261" s="4" t="str">
        <f t="shared" si="24"/>
        <v>Assay Pass</v>
      </c>
      <c r="I261" s="4" t="str">
        <f t="shared" si="25"/>
        <v>N/A</v>
      </c>
      <c r="J261" s="7"/>
      <c r="K261" s="14">
        <v>1242.24868051364</v>
      </c>
      <c r="L261" s="14">
        <v>102.404517654656</v>
      </c>
      <c r="M261" s="4" t="str">
        <f t="shared" si="26"/>
        <v>Reference</v>
      </c>
      <c r="N261" s="7"/>
      <c r="O261" s="26" t="s">
        <v>136</v>
      </c>
      <c r="P261" s="4" t="s">
        <v>145</v>
      </c>
      <c r="Q261" s="34" t="str">
        <f>IF(P261="B.1.1.7","Mutation","Reference")</f>
        <v>Reference</v>
      </c>
      <c r="R261" s="5" t="str">
        <f t="shared" si="27"/>
        <v>Reference</v>
      </c>
    </row>
  </sheetData>
  <conditionalFormatting sqref="I2:I261">
    <cfRule type="containsText" dxfId="31" priority="16" operator="containsText" text="Pass">
      <formula>NOT(ISERROR(SEARCH("Pass",I2)))</formula>
    </cfRule>
    <cfRule type="containsText" dxfId="30" priority="17" operator="containsText" text="Fail">
      <formula>NOT(ISERROR(SEARCH("Fail",I2)))</formula>
    </cfRule>
  </conditionalFormatting>
  <conditionalFormatting sqref="H2:H261">
    <cfRule type="containsText" dxfId="29" priority="14" operator="containsText" text="Pass">
      <formula>NOT(ISERROR(SEARCH("Pass",H2)))</formula>
    </cfRule>
    <cfRule type="containsText" dxfId="28" priority="15" operator="containsText" text="Fail">
      <formula>NOT(ISERROR(SEARCH("Fail",H2)))</formula>
    </cfRule>
  </conditionalFormatting>
  <conditionalFormatting sqref="D2:D261">
    <cfRule type="expression" priority="13">
      <formula>$C:$C&gt;30</formula>
    </cfRule>
  </conditionalFormatting>
  <conditionalFormatting sqref="D1:D261">
    <cfRule type="containsText" dxfId="27" priority="11" operator="containsText" text="Fail">
      <formula>NOT(ISERROR(SEARCH("Fail",D1)))</formula>
    </cfRule>
    <cfRule type="containsText" dxfId="26" priority="12" operator="containsText" text="Pass">
      <formula>NOT(ISERROR(SEARCH("Pass",D1)))</formula>
    </cfRule>
  </conditionalFormatting>
  <conditionalFormatting sqref="Q1:Q1048576">
    <cfRule type="containsText" dxfId="25" priority="10" operator="containsText" text="Mutation">
      <formula>NOT(ISERROR(SEARCH("Mutation",Q1)))</formula>
    </cfRule>
    <cfRule type="containsText" dxfId="24" priority="9" operator="containsText" text="Reference">
      <formula>NOT(ISERROR(SEARCH("Reference",Q1)))</formula>
    </cfRule>
    <cfRule type="containsText" dxfId="23" priority="1" operator="containsText" text="Alternate Allele">
      <formula>NOT(ISERROR(SEARCH("Alternate Allele",Q1)))</formula>
    </cfRule>
  </conditionalFormatting>
  <conditionalFormatting sqref="R1:R1048576">
    <cfRule type="containsText" dxfId="22" priority="8" operator="containsText" text="Mutation">
      <formula>NOT(ISERROR(SEARCH("Mutation",R1)))</formula>
    </cfRule>
    <cfRule type="containsText" dxfId="21" priority="7" operator="containsText" text="Reference">
      <formula>NOT(ISERROR(SEARCH("Reference",R1)))</formula>
    </cfRule>
    <cfRule type="containsText" dxfId="20" priority="6" operator="containsText" text="Rejected">
      <formula>NOT(ISERROR(SEARCH("Rejected",R1)))</formula>
    </cfRule>
    <cfRule type="containsText" dxfId="19" priority="5" operator="containsText" text="Inconclusive">
      <formula>NOT(ISERROR(SEARCH("Inconclusive",R1)))</formula>
    </cfRule>
    <cfRule type="containsText" dxfId="18" priority="4" operator="containsText" text="False Positive">
      <formula>NOT(ISERROR(SEARCH("False Positive",R1)))</formula>
    </cfRule>
    <cfRule type="containsText" dxfId="17" priority="3" operator="containsText" text="False Negative">
      <formula>NOT(ISERROR(SEARCH("False Negative",R1)))</formula>
    </cfRule>
    <cfRule type="containsText" dxfId="16" priority="2" operator="containsText" text="Alternate Allele">
      <formula>NOT(ISERROR(SEARCH("Alternate Allele",R1)))</formula>
    </cfRule>
  </conditionalFormatting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7B07-5B73-4226-B4F5-C55164DB9A13}">
  <dimension ref="A1:U261"/>
  <sheetViews>
    <sheetView tabSelected="1" topLeftCell="F1" workbookViewId="0">
      <selection activeCell="S12" sqref="S12"/>
    </sheetView>
  </sheetViews>
  <sheetFormatPr defaultRowHeight="14.25" x14ac:dyDescent="0.45"/>
  <cols>
    <col min="3" max="3" width="5.73046875" bestFit="1" customWidth="1"/>
    <col min="4" max="4" width="11.86328125" bestFit="1" customWidth="1"/>
    <col min="6" max="6" width="18.265625" bestFit="1" customWidth="1"/>
    <col min="7" max="7" width="16.59765625" bestFit="1" customWidth="1"/>
    <col min="8" max="8" width="18.3984375" bestFit="1" customWidth="1"/>
    <col min="9" max="9" width="17.3984375" bestFit="1" customWidth="1"/>
    <col min="11" max="11" width="14.1328125" bestFit="1" customWidth="1"/>
    <col min="12" max="12" width="13.1328125" bestFit="1" customWidth="1"/>
    <col min="13" max="13" width="16.265625" bestFit="1" customWidth="1"/>
    <col min="14" max="14" width="9.59765625" customWidth="1"/>
    <col min="15" max="15" width="9" bestFit="1" customWidth="1"/>
    <col min="16" max="16" width="8.86328125" bestFit="1" customWidth="1"/>
    <col min="17" max="17" width="11.1328125" bestFit="1" customWidth="1"/>
    <col min="18" max="18" width="14.1328125" bestFit="1" customWidth="1"/>
    <col min="20" max="20" width="15.265625" bestFit="1" customWidth="1"/>
  </cols>
  <sheetData>
    <row r="1" spans="1:21" ht="14.65" thickBot="1" x14ac:dyDescent="0.5">
      <c r="A1" s="11" t="s">
        <v>0</v>
      </c>
      <c r="B1" s="27"/>
      <c r="C1" s="10" t="s">
        <v>1</v>
      </c>
      <c r="D1" s="10" t="s">
        <v>2</v>
      </c>
      <c r="E1" s="27"/>
      <c r="F1" s="10" t="s">
        <v>178</v>
      </c>
      <c r="G1" s="10" t="s">
        <v>175</v>
      </c>
      <c r="H1" s="10" t="s">
        <v>137</v>
      </c>
      <c r="I1" s="10" t="s">
        <v>138</v>
      </c>
      <c r="J1" s="27"/>
      <c r="K1" s="10" t="s">
        <v>3</v>
      </c>
      <c r="L1" s="10" t="s">
        <v>4</v>
      </c>
      <c r="M1" s="10" t="s">
        <v>6</v>
      </c>
      <c r="N1" s="27" t="s">
        <v>5</v>
      </c>
      <c r="O1" s="23" t="s">
        <v>0</v>
      </c>
      <c r="P1" s="23" t="s">
        <v>141</v>
      </c>
      <c r="Q1" s="23" t="s">
        <v>139</v>
      </c>
      <c r="R1" s="12" t="s">
        <v>140</v>
      </c>
    </row>
    <row r="2" spans="1:21" ht="14.65" thickBot="1" x14ac:dyDescent="0.5">
      <c r="A2" s="24" t="s">
        <v>7</v>
      </c>
      <c r="B2" s="6"/>
      <c r="C2" s="13">
        <v>22.668158465662501</v>
      </c>
      <c r="D2" s="2" t="str">
        <f>IF(C2&gt;33,"Sample Fail",IF(C2&gt;0,"Sample Pass","Sample Fail"))</f>
        <v>Sample Pass</v>
      </c>
      <c r="E2" s="6"/>
      <c r="F2" s="13">
        <v>24.960164580279301</v>
      </c>
      <c r="G2" s="13"/>
      <c r="H2" s="2" t="str">
        <f>IF(F2&gt;32.87,"Assay Fail",IF(F2&gt;0,"Assay Pass",IF(AND(F2=0,G2=0),"Assay Fail",IF(AND(F2=0,I2="Assay Fail"),"Assay Fail","N/A"))))</f>
        <v>Assay Pass</v>
      </c>
      <c r="I2" s="2" t="str">
        <f>IF(G2&gt;32.34,"Assay Fail",IF(G2&gt;0,"Assay Pass",IF(AND(F2=0,G2=0),"Assay Fail",IF(AND(G2=0,H2="Assay Fail"),"Assay Fail","N/A"))))</f>
        <v>N/A</v>
      </c>
      <c r="J2" s="6"/>
      <c r="K2" s="13">
        <v>904.139816890828</v>
      </c>
      <c r="L2" s="13">
        <v>32.477319531584698</v>
      </c>
      <c r="M2" s="2" t="str">
        <f>IF(D2="Sample Fail","Undetermined",IF(AND(D2="Sample Pass",H2="Assay Pass",K2&gt;L2),"Reference",IF(AND(D2="Sample Pass",I2="Assay Pass",L2&gt;K2),"Mutation","Undetermined")))</f>
        <v>Reference</v>
      </c>
      <c r="N2" s="6"/>
      <c r="O2" s="21" t="s">
        <v>7</v>
      </c>
      <c r="P2" s="2" t="s">
        <v>142</v>
      </c>
      <c r="Q2" s="22" t="str">
        <f>IF(P2="B.1.1.7","Mutation",IF(P2="B.1.351","Mutation",IF(P2="P.1","Mutation",IF(P2="B.1.526","Mutation",IF(P2="B.1.1.318","Mutation","Reference")))))</f>
        <v>Reference</v>
      </c>
      <c r="R2" s="3" t="str">
        <f>IF(D2="Sample Fail","Rejected",IF(AND(D2="Sample Pass",H2="Assay Fail",M2="Undetermined"),"Inconclusive",IF(AND(D2="Sample Pass",I2="Assay Fail",M2="Undetermined"),"Inconclusive",IF(AND(D2="Sample Pass",M2="Mutation",Q2="Reference"),"False Positive",IF(AND(D2="Sample Pass",M2="Reference",Q2="Mutation"),"False Negative",IF(AND(D2="Sample Pass",M2="Mutation",Q2="Mutation"),"Mutation",IF(AND(D2="Sample Pass",M2="Reference",Q2="Reference"),"Reference","Not Resulted")))))))</f>
        <v>Reference</v>
      </c>
    </row>
    <row r="3" spans="1:21" x14ac:dyDescent="0.45">
      <c r="A3" s="24" t="s">
        <v>7</v>
      </c>
      <c r="B3" s="6"/>
      <c r="C3" s="13">
        <v>22.225075099419101</v>
      </c>
      <c r="D3" s="2" t="str">
        <f t="shared" ref="D3:D66" si="0">IF(C3&gt;33,"Sample Fail",IF(C3&gt;0,"Sample Pass","Sample Fail"))</f>
        <v>Sample Pass</v>
      </c>
      <c r="E3" s="6"/>
      <c r="F3" s="13">
        <v>24.8975565948707</v>
      </c>
      <c r="G3" s="13"/>
      <c r="H3" s="2" t="str">
        <f t="shared" ref="H3:H66" si="1">IF(F3&gt;32.87,"Assay Fail",IF(F3&gt;0,"Assay Pass",IF(AND(F3=0,G3=0),"Assay Fail",IF(AND(F3=0,I3="Assay Fail"),"Assay Fail","N/A"))))</f>
        <v>Assay Pass</v>
      </c>
      <c r="I3" s="2" t="str">
        <f t="shared" ref="I3:I66" si="2">IF(G3&gt;32.34,"Assay Fail",IF(G3&gt;0,"Assay Pass",IF(AND(F3=0,G3=0),"Assay Fail",IF(AND(G3=0,H3="Assay Fail"),"Assay Fail","N/A"))))</f>
        <v>N/A</v>
      </c>
      <c r="J3" s="6"/>
      <c r="K3" s="13">
        <v>1121.1483889154299</v>
      </c>
      <c r="L3" s="13">
        <v>0.31686794101551602</v>
      </c>
      <c r="M3" s="2" t="str">
        <f t="shared" ref="M3:M66" si="3">IF(D3="Sample Fail","Undetermined",IF(AND(D3="Sample Pass",H3="Assay Pass",K3&gt;L3),"Reference",IF(AND(D3="Sample Pass",I3="Assay Pass",L3&gt;K3),"Mutation","Undetermined")))</f>
        <v>Reference</v>
      </c>
      <c r="N3" s="6"/>
      <c r="O3" s="21" t="s">
        <v>7</v>
      </c>
      <c r="P3" s="2" t="s">
        <v>142</v>
      </c>
      <c r="Q3" s="22" t="str">
        <f t="shared" ref="Q3:Q66" si="4">IF(P3="B.1.1.7","Mutation",IF(P3="B.1.351","Mutation",IF(P3="P.1","Mutation",IF(P3="B.1.526","Mutation",IF(P3="B.1.1.318","Mutation","Reference")))))</f>
        <v>Reference</v>
      </c>
      <c r="R3" s="3" t="str">
        <f t="shared" ref="R3:R66" si="5">IF(D3="Sample Fail","Rejected",IF(AND(D3="Sample Pass",H3="Assay Fail",M3="Undetermined"),"Inconclusive",IF(AND(D3="Sample Pass",I3="Assay Fail",M3="Undetermined"),"Inconclusive",IF(AND(D3="Sample Pass",M3="Mutation",Q3="Reference"),"False Positive",IF(AND(D3="Sample Pass",M3="Reference",Q3="Mutation"),"False Negative",IF(AND(D3="Sample Pass",M3="Mutation",Q3="Mutation"),"Mutation",IF(AND(D3="Sample Pass",M3="Reference",Q3="Reference"),"Reference","Not Resulted")))))))</f>
        <v>Reference</v>
      </c>
      <c r="T3" s="16" t="s">
        <v>167</v>
      </c>
      <c r="U3" s="16">
        <f>COUNTIF(R2:R261,"Reference")</f>
        <v>104</v>
      </c>
    </row>
    <row r="4" spans="1:21" x14ac:dyDescent="0.45">
      <c r="A4" s="24" t="s">
        <v>8</v>
      </c>
      <c r="B4" s="6"/>
      <c r="C4" s="13">
        <v>21.062725857945999</v>
      </c>
      <c r="D4" s="2" t="str">
        <f t="shared" si="0"/>
        <v>Sample Pass</v>
      </c>
      <c r="E4" s="6"/>
      <c r="F4" s="13">
        <v>22.4348417878339</v>
      </c>
      <c r="G4" s="13"/>
      <c r="H4" s="2" t="str">
        <f t="shared" si="1"/>
        <v>Assay Pass</v>
      </c>
      <c r="I4" s="2" t="str">
        <f t="shared" si="2"/>
        <v>N/A</v>
      </c>
      <c r="J4" s="6"/>
      <c r="K4" s="13">
        <v>2039.2298827843499</v>
      </c>
      <c r="L4" s="13">
        <v>3.6730035625027999</v>
      </c>
      <c r="M4" s="2" t="str">
        <f t="shared" si="3"/>
        <v>Reference</v>
      </c>
      <c r="N4" s="6"/>
      <c r="O4" s="21" t="s">
        <v>8</v>
      </c>
      <c r="P4" s="2" t="s">
        <v>143</v>
      </c>
      <c r="Q4" s="22" t="str">
        <f t="shared" si="4"/>
        <v>Reference</v>
      </c>
      <c r="R4" s="3" t="str">
        <f t="shared" si="5"/>
        <v>Reference</v>
      </c>
      <c r="T4" s="17" t="s">
        <v>168</v>
      </c>
      <c r="U4" s="17">
        <f>COUNTIF(R2:R262,"Mutation")</f>
        <v>66</v>
      </c>
    </row>
    <row r="5" spans="1:21" x14ac:dyDescent="0.45">
      <c r="A5" s="24" t="s">
        <v>8</v>
      </c>
      <c r="B5" s="6"/>
      <c r="C5" s="13">
        <v>21.0896670625329</v>
      </c>
      <c r="D5" s="2" t="str">
        <f t="shared" si="0"/>
        <v>Sample Pass</v>
      </c>
      <c r="E5" s="6"/>
      <c r="F5" s="13">
        <v>22.2845861047361</v>
      </c>
      <c r="G5" s="13"/>
      <c r="H5" s="2" t="str">
        <f t="shared" si="1"/>
        <v>Assay Pass</v>
      </c>
      <c r="I5" s="2" t="str">
        <f t="shared" si="2"/>
        <v>N/A</v>
      </c>
      <c r="J5" s="6"/>
      <c r="K5" s="13">
        <v>2419.1908691072899</v>
      </c>
      <c r="L5" s="13">
        <v>-1.05647525870245</v>
      </c>
      <c r="M5" s="2" t="str">
        <f t="shared" si="3"/>
        <v>Reference</v>
      </c>
      <c r="N5" s="6"/>
      <c r="O5" s="21" t="s">
        <v>8</v>
      </c>
      <c r="P5" s="2" t="s">
        <v>143</v>
      </c>
      <c r="Q5" s="22" t="str">
        <f t="shared" si="4"/>
        <v>Reference</v>
      </c>
      <c r="R5" s="3" t="str">
        <f t="shared" si="5"/>
        <v>Reference</v>
      </c>
      <c r="T5" s="18" t="s">
        <v>169</v>
      </c>
      <c r="U5" s="18">
        <f>COUNTIF(R2:R263,"Alternate Allele")</f>
        <v>0</v>
      </c>
    </row>
    <row r="6" spans="1:21" x14ac:dyDescent="0.45">
      <c r="A6" s="24" t="s">
        <v>9</v>
      </c>
      <c r="B6" s="6"/>
      <c r="C6" s="13">
        <v>25.239947530163899</v>
      </c>
      <c r="D6" s="2" t="str">
        <f t="shared" si="0"/>
        <v>Sample Pass</v>
      </c>
      <c r="E6" s="6"/>
      <c r="F6" s="13">
        <v>27.258140752446199</v>
      </c>
      <c r="G6" s="13"/>
      <c r="H6" s="2" t="str">
        <f t="shared" si="1"/>
        <v>Assay Pass</v>
      </c>
      <c r="I6" s="2" t="str">
        <f t="shared" si="2"/>
        <v>N/A</v>
      </c>
      <c r="J6" s="6"/>
      <c r="K6" s="13">
        <v>515.47831741241998</v>
      </c>
      <c r="L6" s="13">
        <v>-0.84351269247235905</v>
      </c>
      <c r="M6" s="2" t="str">
        <f t="shared" si="3"/>
        <v>Reference</v>
      </c>
      <c r="N6" s="6"/>
      <c r="O6" s="21" t="s">
        <v>9</v>
      </c>
      <c r="P6" s="2" t="s">
        <v>144</v>
      </c>
      <c r="Q6" s="22" t="str">
        <f t="shared" si="4"/>
        <v>Reference</v>
      </c>
      <c r="R6" s="3" t="str">
        <f t="shared" si="5"/>
        <v>Reference</v>
      </c>
      <c r="T6" s="19" t="s">
        <v>170</v>
      </c>
      <c r="U6" s="19">
        <f>COUNTIF(R2:R264,"False Positive")</f>
        <v>0</v>
      </c>
    </row>
    <row r="7" spans="1:21" x14ac:dyDescent="0.45">
      <c r="A7" s="24" t="s">
        <v>9</v>
      </c>
      <c r="B7" s="6"/>
      <c r="C7" s="13">
        <v>25.015710333459101</v>
      </c>
      <c r="D7" s="2" t="str">
        <f t="shared" si="0"/>
        <v>Sample Pass</v>
      </c>
      <c r="E7" s="6"/>
      <c r="F7" s="13">
        <v>27.3096906688133</v>
      </c>
      <c r="G7" s="13"/>
      <c r="H7" s="2" t="str">
        <f t="shared" si="1"/>
        <v>Assay Pass</v>
      </c>
      <c r="I7" s="2" t="str">
        <f t="shared" si="2"/>
        <v>N/A</v>
      </c>
      <c r="J7" s="6"/>
      <c r="K7" s="13">
        <v>601.71162804220603</v>
      </c>
      <c r="L7" s="13">
        <v>-6.5524839329427804</v>
      </c>
      <c r="M7" s="2" t="str">
        <f t="shared" si="3"/>
        <v>Reference</v>
      </c>
      <c r="N7" s="6"/>
      <c r="O7" s="21" t="s">
        <v>9</v>
      </c>
      <c r="P7" s="2" t="s">
        <v>144</v>
      </c>
      <c r="Q7" s="22" t="str">
        <f t="shared" si="4"/>
        <v>Reference</v>
      </c>
      <c r="R7" s="3" t="str">
        <f t="shared" si="5"/>
        <v>Reference</v>
      </c>
      <c r="T7" s="20" t="s">
        <v>171</v>
      </c>
      <c r="U7" s="20">
        <f>COUNTIF(R2:R265,"False Negative")</f>
        <v>3</v>
      </c>
    </row>
    <row r="8" spans="1:21" x14ac:dyDescent="0.45">
      <c r="A8" s="24" t="s">
        <v>10</v>
      </c>
      <c r="B8" s="6"/>
      <c r="C8" s="13">
        <v>23.9128705898258</v>
      </c>
      <c r="D8" s="2" t="str">
        <f t="shared" si="0"/>
        <v>Sample Pass</v>
      </c>
      <c r="E8" s="6"/>
      <c r="F8" s="13">
        <v>25.1756864443925</v>
      </c>
      <c r="G8" s="13"/>
      <c r="H8" s="2" t="str">
        <f t="shared" si="1"/>
        <v>Assay Pass</v>
      </c>
      <c r="I8" s="2" t="str">
        <f t="shared" si="2"/>
        <v>N/A</v>
      </c>
      <c r="J8" s="6"/>
      <c r="K8" s="13">
        <v>282.69257932762702</v>
      </c>
      <c r="L8" s="13">
        <v>-8.2495002571404203</v>
      </c>
      <c r="M8" s="2" t="str">
        <f t="shared" si="3"/>
        <v>Reference</v>
      </c>
      <c r="N8" s="6"/>
      <c r="O8" s="21" t="s">
        <v>10</v>
      </c>
      <c r="P8" s="2" t="s">
        <v>143</v>
      </c>
      <c r="Q8" s="22" t="str">
        <f t="shared" si="4"/>
        <v>Reference</v>
      </c>
      <c r="R8" s="3" t="str">
        <f t="shared" si="5"/>
        <v>Reference</v>
      </c>
      <c r="T8" s="28" t="s">
        <v>172</v>
      </c>
      <c r="U8" s="28">
        <f>COUNTIF(R2:R266,"Rejected")</f>
        <v>10</v>
      </c>
    </row>
    <row r="9" spans="1:21" ht="14.65" thickBot="1" x14ac:dyDescent="0.5">
      <c r="A9" s="24" t="s">
        <v>10</v>
      </c>
      <c r="B9" s="6"/>
      <c r="C9" s="13">
        <v>25.341697002747701</v>
      </c>
      <c r="D9" s="2" t="str">
        <f t="shared" si="0"/>
        <v>Sample Pass</v>
      </c>
      <c r="E9" s="6"/>
      <c r="F9" s="13">
        <v>28.478822395160101</v>
      </c>
      <c r="G9" s="13"/>
      <c r="H9" s="2" t="str">
        <f t="shared" si="1"/>
        <v>Assay Pass</v>
      </c>
      <c r="I9" s="2" t="str">
        <f t="shared" si="2"/>
        <v>N/A</v>
      </c>
      <c r="J9" s="6"/>
      <c r="K9" s="13">
        <v>575.74248388216404</v>
      </c>
      <c r="L9" s="13">
        <v>-2.2712735179084098</v>
      </c>
      <c r="M9" s="2" t="str">
        <f t="shared" si="3"/>
        <v>Reference</v>
      </c>
      <c r="N9" s="6"/>
      <c r="O9" s="21" t="s">
        <v>10</v>
      </c>
      <c r="P9" s="2" t="s">
        <v>143</v>
      </c>
      <c r="Q9" s="22" t="str">
        <f t="shared" si="4"/>
        <v>Reference</v>
      </c>
      <c r="R9" s="3" t="str">
        <f t="shared" si="5"/>
        <v>Reference</v>
      </c>
      <c r="T9" s="29" t="s">
        <v>173</v>
      </c>
      <c r="U9" s="29">
        <f>COUNTIF(R2:R267,"Inconclusive")</f>
        <v>77</v>
      </c>
    </row>
    <row r="10" spans="1:21" ht="14.65" thickBot="1" x14ac:dyDescent="0.5">
      <c r="A10" s="24" t="s">
        <v>11</v>
      </c>
      <c r="B10" s="6"/>
      <c r="C10" s="13">
        <v>18.802659391423301</v>
      </c>
      <c r="D10" s="2" t="str">
        <f t="shared" si="0"/>
        <v>Sample Pass</v>
      </c>
      <c r="E10" s="6"/>
      <c r="F10" s="13">
        <v>20.191132217775898</v>
      </c>
      <c r="G10" s="13"/>
      <c r="H10" s="2" t="str">
        <f t="shared" si="1"/>
        <v>Assay Pass</v>
      </c>
      <c r="I10" s="2" t="str">
        <f t="shared" si="2"/>
        <v>N/A</v>
      </c>
      <c r="J10" s="6"/>
      <c r="K10" s="13">
        <v>3186.0605780083802</v>
      </c>
      <c r="L10" s="13">
        <v>-1.5189867973376801</v>
      </c>
      <c r="M10" s="2" t="str">
        <f t="shared" si="3"/>
        <v>Reference</v>
      </c>
      <c r="N10" s="6"/>
      <c r="O10" s="21" t="s">
        <v>11</v>
      </c>
      <c r="P10" s="2" t="s">
        <v>145</v>
      </c>
      <c r="Q10" s="22" t="str">
        <f t="shared" si="4"/>
        <v>Reference</v>
      </c>
      <c r="R10" s="3" t="str">
        <f t="shared" si="5"/>
        <v>Reference</v>
      </c>
      <c r="T10" s="30" t="s">
        <v>174</v>
      </c>
      <c r="U10" s="31">
        <f>COUNTIF(R2:R268,"Not Resulted")</f>
        <v>0</v>
      </c>
    </row>
    <row r="11" spans="1:21" x14ac:dyDescent="0.45">
      <c r="A11" s="24" t="s">
        <v>11</v>
      </c>
      <c r="B11" s="6"/>
      <c r="C11" s="13">
        <v>18.855307482678601</v>
      </c>
      <c r="D11" s="2" t="str">
        <f t="shared" si="0"/>
        <v>Sample Pass</v>
      </c>
      <c r="E11" s="6"/>
      <c r="F11" s="13">
        <v>20.175349296516099</v>
      </c>
      <c r="G11" s="13"/>
      <c r="H11" s="2" t="str">
        <f t="shared" si="1"/>
        <v>Assay Pass</v>
      </c>
      <c r="I11" s="2" t="str">
        <f t="shared" si="2"/>
        <v>N/A</v>
      </c>
      <c r="J11" s="6"/>
      <c r="K11" s="13">
        <v>3465.5434128015399</v>
      </c>
      <c r="L11" s="13">
        <v>0.20132313610838501</v>
      </c>
      <c r="M11" s="2" t="str">
        <f t="shared" si="3"/>
        <v>Reference</v>
      </c>
      <c r="N11" s="6"/>
      <c r="O11" s="21" t="s">
        <v>11</v>
      </c>
      <c r="P11" s="2" t="s">
        <v>145</v>
      </c>
      <c r="Q11" s="22" t="str">
        <f t="shared" si="4"/>
        <v>Reference</v>
      </c>
      <c r="R11" s="3" t="str">
        <f t="shared" si="5"/>
        <v>Reference</v>
      </c>
    </row>
    <row r="12" spans="1:21" x14ac:dyDescent="0.45">
      <c r="A12" s="24" t="s">
        <v>12</v>
      </c>
      <c r="B12" s="6"/>
      <c r="C12" s="13">
        <v>16.9761753251857</v>
      </c>
      <c r="D12" s="2" t="str">
        <f t="shared" si="0"/>
        <v>Sample Pass</v>
      </c>
      <c r="E12" s="6"/>
      <c r="F12" s="13"/>
      <c r="G12" s="13">
        <v>20.183072789394501</v>
      </c>
      <c r="H12" s="2" t="str">
        <f t="shared" si="1"/>
        <v>N/A</v>
      </c>
      <c r="I12" s="2" t="str">
        <f t="shared" si="2"/>
        <v>Assay Pass</v>
      </c>
      <c r="J12" s="6"/>
      <c r="K12" s="13">
        <v>28.779375434420199</v>
      </c>
      <c r="L12" s="13">
        <v>1067.3229802061201</v>
      </c>
      <c r="M12" s="2" t="str">
        <f t="shared" si="3"/>
        <v>Mutation</v>
      </c>
      <c r="N12" s="6"/>
      <c r="O12" s="21" t="s">
        <v>12</v>
      </c>
      <c r="P12" s="9" t="s">
        <v>146</v>
      </c>
      <c r="Q12" s="22" t="str">
        <f t="shared" si="4"/>
        <v>Mutation</v>
      </c>
      <c r="R12" s="3" t="str">
        <f t="shared" si="5"/>
        <v>Mutation</v>
      </c>
    </row>
    <row r="13" spans="1:21" x14ac:dyDescent="0.45">
      <c r="A13" s="24" t="s">
        <v>12</v>
      </c>
      <c r="B13" s="6"/>
      <c r="C13" s="13">
        <v>17.042710515697301</v>
      </c>
      <c r="D13" s="2" t="str">
        <f t="shared" si="0"/>
        <v>Sample Pass</v>
      </c>
      <c r="E13" s="6"/>
      <c r="F13" s="13"/>
      <c r="G13" s="13">
        <v>20.272577793319702</v>
      </c>
      <c r="H13" s="2" t="str">
        <f t="shared" si="1"/>
        <v>N/A</v>
      </c>
      <c r="I13" s="2" t="str">
        <f t="shared" si="2"/>
        <v>Assay Pass</v>
      </c>
      <c r="J13" s="6"/>
      <c r="K13" s="13">
        <v>54.5955275847964</v>
      </c>
      <c r="L13" s="13">
        <v>1195.01631422676</v>
      </c>
      <c r="M13" s="2" t="str">
        <f t="shared" si="3"/>
        <v>Mutation</v>
      </c>
      <c r="N13" s="6"/>
      <c r="O13" s="21" t="s">
        <v>12</v>
      </c>
      <c r="P13" s="9" t="s">
        <v>146</v>
      </c>
      <c r="Q13" s="22" t="str">
        <f t="shared" si="4"/>
        <v>Mutation</v>
      </c>
      <c r="R13" s="3" t="str">
        <f t="shared" si="5"/>
        <v>Mutation</v>
      </c>
    </row>
    <row r="14" spans="1:21" x14ac:dyDescent="0.45">
      <c r="A14" s="24" t="s">
        <v>13</v>
      </c>
      <c r="B14" s="6"/>
      <c r="C14" s="13">
        <v>22.817959690167299</v>
      </c>
      <c r="D14" s="2" t="str">
        <f t="shared" si="0"/>
        <v>Sample Pass</v>
      </c>
      <c r="E14" s="6"/>
      <c r="F14" s="13"/>
      <c r="G14" s="13"/>
      <c r="H14" s="2" t="str">
        <f t="shared" si="1"/>
        <v>Assay Fail</v>
      </c>
      <c r="I14" s="2" t="str">
        <f t="shared" si="2"/>
        <v>Assay Fail</v>
      </c>
      <c r="J14" s="6"/>
      <c r="K14" s="13">
        <v>5.09981237876036</v>
      </c>
      <c r="L14" s="13">
        <v>37.367679320940603</v>
      </c>
      <c r="M14" s="2" t="str">
        <f t="shared" si="3"/>
        <v>Undetermined</v>
      </c>
      <c r="N14" s="6"/>
      <c r="O14" s="21" t="s">
        <v>13</v>
      </c>
      <c r="P14" s="9" t="s">
        <v>146</v>
      </c>
      <c r="Q14" s="22" t="str">
        <f t="shared" si="4"/>
        <v>Mutation</v>
      </c>
      <c r="R14" s="3" t="str">
        <f t="shared" si="5"/>
        <v>Inconclusive</v>
      </c>
    </row>
    <row r="15" spans="1:21" x14ac:dyDescent="0.45">
      <c r="A15" s="24" t="s">
        <v>13</v>
      </c>
      <c r="B15" s="6"/>
      <c r="C15" s="13">
        <v>22.763296210795801</v>
      </c>
      <c r="D15" s="2" t="str">
        <f t="shared" si="0"/>
        <v>Sample Pass</v>
      </c>
      <c r="E15" s="6"/>
      <c r="F15" s="13"/>
      <c r="G15" s="13"/>
      <c r="H15" s="2" t="str">
        <f t="shared" si="1"/>
        <v>Assay Fail</v>
      </c>
      <c r="I15" s="2" t="str">
        <f t="shared" si="2"/>
        <v>Assay Fail</v>
      </c>
      <c r="J15" s="6"/>
      <c r="K15" s="13">
        <v>17.649388893167298</v>
      </c>
      <c r="L15" s="13">
        <v>-9.1265468612064105</v>
      </c>
      <c r="M15" s="2" t="str">
        <f t="shared" si="3"/>
        <v>Undetermined</v>
      </c>
      <c r="N15" s="6"/>
      <c r="O15" s="21" t="s">
        <v>13</v>
      </c>
      <c r="P15" s="9" t="s">
        <v>146</v>
      </c>
      <c r="Q15" s="22" t="str">
        <f t="shared" si="4"/>
        <v>Mutation</v>
      </c>
      <c r="R15" s="3" t="str">
        <f t="shared" si="5"/>
        <v>Inconclusive</v>
      </c>
    </row>
    <row r="16" spans="1:21" x14ac:dyDescent="0.45">
      <c r="A16" s="24" t="s">
        <v>14</v>
      </c>
      <c r="B16" s="6"/>
      <c r="C16" s="13">
        <v>21.198602820844702</v>
      </c>
      <c r="D16" s="2" t="str">
        <f t="shared" si="0"/>
        <v>Sample Pass</v>
      </c>
      <c r="E16" s="6"/>
      <c r="F16" s="13">
        <v>22.552507236715702</v>
      </c>
      <c r="G16" s="13"/>
      <c r="H16" s="2" t="str">
        <f t="shared" si="1"/>
        <v>Assay Pass</v>
      </c>
      <c r="I16" s="2" t="str">
        <f t="shared" si="2"/>
        <v>N/A</v>
      </c>
      <c r="J16" s="6"/>
      <c r="K16" s="13">
        <v>2170.6588626865901</v>
      </c>
      <c r="L16" s="13">
        <v>1.16275462938165</v>
      </c>
      <c r="M16" s="2" t="str">
        <f t="shared" si="3"/>
        <v>Reference</v>
      </c>
      <c r="N16" s="6"/>
      <c r="O16" s="21" t="s">
        <v>14</v>
      </c>
      <c r="P16" s="2" t="s">
        <v>142</v>
      </c>
      <c r="Q16" s="22" t="str">
        <f t="shared" si="4"/>
        <v>Reference</v>
      </c>
      <c r="R16" s="3" t="str">
        <f t="shared" si="5"/>
        <v>Reference</v>
      </c>
    </row>
    <row r="17" spans="1:18" x14ac:dyDescent="0.45">
      <c r="A17" s="24" t="s">
        <v>14</v>
      </c>
      <c r="B17" s="6"/>
      <c r="C17" s="13">
        <v>20.824914243256899</v>
      </c>
      <c r="D17" s="2" t="str">
        <f t="shared" si="0"/>
        <v>Sample Pass</v>
      </c>
      <c r="E17" s="6"/>
      <c r="F17" s="13">
        <v>22.6240288416071</v>
      </c>
      <c r="G17" s="13"/>
      <c r="H17" s="2" t="str">
        <f t="shared" si="1"/>
        <v>Assay Pass</v>
      </c>
      <c r="I17" s="2" t="str">
        <f t="shared" si="2"/>
        <v>N/A</v>
      </c>
      <c r="J17" s="6"/>
      <c r="K17" s="13">
        <v>2593.0189116341899</v>
      </c>
      <c r="L17" s="13">
        <v>0.97108248918266304</v>
      </c>
      <c r="M17" s="2" t="str">
        <f t="shared" si="3"/>
        <v>Reference</v>
      </c>
      <c r="N17" s="6"/>
      <c r="O17" s="21" t="s">
        <v>14</v>
      </c>
      <c r="P17" s="2" t="s">
        <v>142</v>
      </c>
      <c r="Q17" s="22" t="str">
        <f t="shared" si="4"/>
        <v>Reference</v>
      </c>
      <c r="R17" s="3" t="str">
        <f t="shared" si="5"/>
        <v>Reference</v>
      </c>
    </row>
    <row r="18" spans="1:18" x14ac:dyDescent="0.45">
      <c r="A18" s="24" t="s">
        <v>15</v>
      </c>
      <c r="B18" s="6"/>
      <c r="C18" s="13">
        <v>20.0827593382235</v>
      </c>
      <c r="D18" s="2" t="str">
        <f t="shared" si="0"/>
        <v>Sample Pass</v>
      </c>
      <c r="E18" s="6"/>
      <c r="F18" s="13">
        <v>21.0796394892782</v>
      </c>
      <c r="G18" s="13"/>
      <c r="H18" s="2" t="str">
        <f t="shared" si="1"/>
        <v>Assay Pass</v>
      </c>
      <c r="I18" s="2" t="str">
        <f t="shared" si="2"/>
        <v>N/A</v>
      </c>
      <c r="J18" s="6"/>
      <c r="K18" s="13">
        <v>1998.61462883527</v>
      </c>
      <c r="L18" s="13">
        <v>-2.8956148474603598</v>
      </c>
      <c r="M18" s="2" t="str">
        <f t="shared" si="3"/>
        <v>Reference</v>
      </c>
      <c r="N18" s="6"/>
      <c r="O18" s="21" t="s">
        <v>15</v>
      </c>
      <c r="P18" s="2" t="s">
        <v>147</v>
      </c>
      <c r="Q18" s="22" t="str">
        <f t="shared" si="4"/>
        <v>Reference</v>
      </c>
      <c r="R18" s="3" t="str">
        <f t="shared" si="5"/>
        <v>Reference</v>
      </c>
    </row>
    <row r="19" spans="1:18" x14ac:dyDescent="0.45">
      <c r="A19" s="24" t="s">
        <v>15</v>
      </c>
      <c r="B19" s="6"/>
      <c r="C19" s="13">
        <v>19.937017798574001</v>
      </c>
      <c r="D19" s="2" t="str">
        <f t="shared" si="0"/>
        <v>Sample Pass</v>
      </c>
      <c r="E19" s="6"/>
      <c r="F19" s="13">
        <v>21.296813975574</v>
      </c>
      <c r="G19" s="13"/>
      <c r="H19" s="2" t="str">
        <f t="shared" si="1"/>
        <v>Assay Pass</v>
      </c>
      <c r="I19" s="2" t="str">
        <f t="shared" si="2"/>
        <v>N/A</v>
      </c>
      <c r="J19" s="6"/>
      <c r="K19" s="13">
        <v>2652.44036242841</v>
      </c>
      <c r="L19" s="13">
        <v>-3.0397236832864101</v>
      </c>
      <c r="M19" s="2" t="str">
        <f t="shared" si="3"/>
        <v>Reference</v>
      </c>
      <c r="N19" s="6"/>
      <c r="O19" s="21" t="s">
        <v>15</v>
      </c>
      <c r="P19" s="2" t="s">
        <v>147</v>
      </c>
      <c r="Q19" s="22" t="str">
        <f t="shared" si="4"/>
        <v>Reference</v>
      </c>
      <c r="R19" s="3" t="str">
        <f t="shared" si="5"/>
        <v>Reference</v>
      </c>
    </row>
    <row r="20" spans="1:18" x14ac:dyDescent="0.45">
      <c r="A20" s="24" t="s">
        <v>16</v>
      </c>
      <c r="B20" s="6"/>
      <c r="C20" s="13">
        <v>28.792133274861001</v>
      </c>
      <c r="D20" s="2" t="str">
        <f t="shared" si="0"/>
        <v>Sample Pass</v>
      </c>
      <c r="E20" s="6"/>
      <c r="F20" s="13"/>
      <c r="G20" s="13"/>
      <c r="H20" s="2" t="str">
        <f t="shared" si="1"/>
        <v>Assay Fail</v>
      </c>
      <c r="I20" s="2" t="str">
        <f t="shared" si="2"/>
        <v>Assay Fail</v>
      </c>
      <c r="J20" s="6"/>
      <c r="K20" s="13">
        <v>92.102814465664807</v>
      </c>
      <c r="L20" s="13">
        <v>-1.3826688449812501</v>
      </c>
      <c r="M20" s="2" t="str">
        <f t="shared" si="3"/>
        <v>Undetermined</v>
      </c>
      <c r="N20" s="6"/>
      <c r="O20" s="21" t="s">
        <v>16</v>
      </c>
      <c r="P20" s="2" t="s">
        <v>146</v>
      </c>
      <c r="Q20" s="22" t="str">
        <f t="shared" si="4"/>
        <v>Mutation</v>
      </c>
      <c r="R20" s="3" t="str">
        <f t="shared" si="5"/>
        <v>Inconclusive</v>
      </c>
    </row>
    <row r="21" spans="1:18" x14ac:dyDescent="0.45">
      <c r="A21" s="24" t="s">
        <v>16</v>
      </c>
      <c r="B21" s="6"/>
      <c r="C21" s="13">
        <v>28.682532931531401</v>
      </c>
      <c r="D21" s="2" t="str">
        <f t="shared" si="0"/>
        <v>Sample Pass</v>
      </c>
      <c r="E21" s="6"/>
      <c r="F21" s="13"/>
      <c r="G21" s="13"/>
      <c r="H21" s="2" t="str">
        <f t="shared" si="1"/>
        <v>Assay Fail</v>
      </c>
      <c r="I21" s="2" t="str">
        <f t="shared" si="2"/>
        <v>Assay Fail</v>
      </c>
      <c r="J21" s="6"/>
      <c r="K21" s="13">
        <v>130.606873804402</v>
      </c>
      <c r="L21" s="13">
        <v>-1.8463743052157</v>
      </c>
      <c r="M21" s="2" t="str">
        <f t="shared" si="3"/>
        <v>Undetermined</v>
      </c>
      <c r="N21" s="6"/>
      <c r="O21" s="21" t="s">
        <v>16</v>
      </c>
      <c r="P21" s="2" t="s">
        <v>146</v>
      </c>
      <c r="Q21" s="22" t="str">
        <f t="shared" si="4"/>
        <v>Mutation</v>
      </c>
      <c r="R21" s="3" t="str">
        <f t="shared" si="5"/>
        <v>Inconclusive</v>
      </c>
    </row>
    <row r="22" spans="1:18" x14ac:dyDescent="0.45">
      <c r="A22" s="24" t="s">
        <v>17</v>
      </c>
      <c r="B22" s="6"/>
      <c r="C22" s="13">
        <v>24.498548885385301</v>
      </c>
      <c r="D22" s="2" t="str">
        <f t="shared" si="0"/>
        <v>Sample Pass</v>
      </c>
      <c r="E22" s="6"/>
      <c r="F22" s="13">
        <v>28.361321420169201</v>
      </c>
      <c r="G22" s="13"/>
      <c r="H22" s="2" t="str">
        <f t="shared" si="1"/>
        <v>Assay Pass</v>
      </c>
      <c r="I22" s="2" t="str">
        <f t="shared" si="2"/>
        <v>N/A</v>
      </c>
      <c r="J22" s="6"/>
      <c r="K22" s="13">
        <v>208.77206468075499</v>
      </c>
      <c r="L22" s="13">
        <v>1.5538978845979701</v>
      </c>
      <c r="M22" s="2" t="str">
        <f t="shared" si="3"/>
        <v>Reference</v>
      </c>
      <c r="N22" s="6"/>
      <c r="O22" s="21" t="s">
        <v>17</v>
      </c>
      <c r="P22" s="9" t="s">
        <v>148</v>
      </c>
      <c r="Q22" s="22" t="str">
        <f t="shared" si="4"/>
        <v>Reference</v>
      </c>
      <c r="R22" s="3" t="str">
        <f t="shared" si="5"/>
        <v>Reference</v>
      </c>
    </row>
    <row r="23" spans="1:18" x14ac:dyDescent="0.45">
      <c r="A23" s="24" t="s">
        <v>17</v>
      </c>
      <c r="B23" s="6"/>
      <c r="C23" s="13">
        <v>24.290051407802501</v>
      </c>
      <c r="D23" s="2" t="str">
        <f t="shared" si="0"/>
        <v>Sample Pass</v>
      </c>
      <c r="E23" s="6"/>
      <c r="F23" s="13">
        <v>32.980715627822498</v>
      </c>
      <c r="G23" s="13"/>
      <c r="H23" s="2" t="str">
        <f t="shared" si="1"/>
        <v>Assay Fail</v>
      </c>
      <c r="I23" s="2" t="str">
        <f t="shared" si="2"/>
        <v>Assay Fail</v>
      </c>
      <c r="J23" s="6"/>
      <c r="K23" s="13">
        <v>351.08951738178502</v>
      </c>
      <c r="L23" s="13">
        <v>-3.1862226559487699</v>
      </c>
      <c r="M23" s="2" t="str">
        <f t="shared" si="3"/>
        <v>Undetermined</v>
      </c>
      <c r="N23" s="6"/>
      <c r="O23" s="21" t="s">
        <v>17</v>
      </c>
      <c r="P23" s="9" t="s">
        <v>148</v>
      </c>
      <c r="Q23" s="22" t="str">
        <f t="shared" si="4"/>
        <v>Reference</v>
      </c>
      <c r="R23" s="3" t="str">
        <f t="shared" si="5"/>
        <v>Inconclusive</v>
      </c>
    </row>
    <row r="24" spans="1:18" x14ac:dyDescent="0.45">
      <c r="A24" s="24" t="s">
        <v>18</v>
      </c>
      <c r="B24" s="6"/>
      <c r="C24" s="13">
        <v>23.0619236971555</v>
      </c>
      <c r="D24" s="2" t="str">
        <f t="shared" si="0"/>
        <v>Sample Pass</v>
      </c>
      <c r="E24" s="6"/>
      <c r="F24" s="13">
        <v>24.203076500501801</v>
      </c>
      <c r="G24" s="13"/>
      <c r="H24" s="2" t="str">
        <f t="shared" si="1"/>
        <v>Assay Pass</v>
      </c>
      <c r="I24" s="2" t="str">
        <f t="shared" si="2"/>
        <v>N/A</v>
      </c>
      <c r="J24" s="6"/>
      <c r="K24" s="13">
        <v>1584.99590726614</v>
      </c>
      <c r="L24" s="13">
        <v>-0.60018264647806097</v>
      </c>
      <c r="M24" s="2" t="str">
        <f t="shared" si="3"/>
        <v>Reference</v>
      </c>
      <c r="N24" s="6"/>
      <c r="O24" s="21" t="s">
        <v>18</v>
      </c>
      <c r="P24" s="9" t="s">
        <v>148</v>
      </c>
      <c r="Q24" s="22" t="str">
        <f t="shared" si="4"/>
        <v>Reference</v>
      </c>
      <c r="R24" s="3" t="str">
        <f t="shared" si="5"/>
        <v>Reference</v>
      </c>
    </row>
    <row r="25" spans="1:18" x14ac:dyDescent="0.45">
      <c r="A25" s="24" t="s">
        <v>18</v>
      </c>
      <c r="B25" s="6"/>
      <c r="C25" s="13">
        <v>21.052304450310402</v>
      </c>
      <c r="D25" s="2" t="str">
        <f t="shared" si="0"/>
        <v>Sample Pass</v>
      </c>
      <c r="E25" s="6"/>
      <c r="F25" s="13">
        <v>23.104341744091698</v>
      </c>
      <c r="G25" s="13"/>
      <c r="H25" s="2" t="str">
        <f t="shared" si="1"/>
        <v>Assay Pass</v>
      </c>
      <c r="I25" s="2" t="str">
        <f t="shared" si="2"/>
        <v>N/A</v>
      </c>
      <c r="J25" s="6"/>
      <c r="K25" s="13">
        <v>1662.13292526587</v>
      </c>
      <c r="L25" s="13">
        <v>0.82772086200702699</v>
      </c>
      <c r="M25" s="2" t="str">
        <f t="shared" si="3"/>
        <v>Reference</v>
      </c>
      <c r="N25" s="6"/>
      <c r="O25" s="21" t="s">
        <v>18</v>
      </c>
      <c r="P25" s="9" t="s">
        <v>148</v>
      </c>
      <c r="Q25" s="22" t="str">
        <f t="shared" si="4"/>
        <v>Reference</v>
      </c>
      <c r="R25" s="3" t="str">
        <f t="shared" si="5"/>
        <v>Reference</v>
      </c>
    </row>
    <row r="26" spans="1:18" x14ac:dyDescent="0.45">
      <c r="A26" s="24" t="s">
        <v>19</v>
      </c>
      <c r="B26" s="6"/>
      <c r="C26" s="13">
        <v>22.808519695322701</v>
      </c>
      <c r="D26" s="2" t="str">
        <f t="shared" si="0"/>
        <v>Sample Pass</v>
      </c>
      <c r="E26" s="6"/>
      <c r="F26" s="13">
        <v>24.981314854191702</v>
      </c>
      <c r="G26" s="13"/>
      <c r="H26" s="2" t="str">
        <f t="shared" si="1"/>
        <v>Assay Pass</v>
      </c>
      <c r="I26" s="2" t="str">
        <f t="shared" si="2"/>
        <v>N/A</v>
      </c>
      <c r="J26" s="6"/>
      <c r="K26" s="13">
        <v>964.87719910708495</v>
      </c>
      <c r="L26" s="13">
        <v>-0.63905248905484802</v>
      </c>
      <c r="M26" s="2" t="str">
        <f t="shared" si="3"/>
        <v>Reference</v>
      </c>
      <c r="N26" s="6"/>
      <c r="O26" s="21" t="s">
        <v>19</v>
      </c>
      <c r="P26" s="2" t="s">
        <v>143</v>
      </c>
      <c r="Q26" s="22" t="str">
        <f t="shared" si="4"/>
        <v>Reference</v>
      </c>
      <c r="R26" s="3" t="str">
        <f t="shared" si="5"/>
        <v>Reference</v>
      </c>
    </row>
    <row r="27" spans="1:18" x14ac:dyDescent="0.45">
      <c r="A27" s="24" t="s">
        <v>19</v>
      </c>
      <c r="B27" s="6"/>
      <c r="C27" s="13">
        <v>22.816949431034999</v>
      </c>
      <c r="D27" s="2" t="str">
        <f t="shared" si="0"/>
        <v>Sample Pass</v>
      </c>
      <c r="E27" s="6"/>
      <c r="F27" s="13">
        <v>24.991063622637402</v>
      </c>
      <c r="G27" s="13"/>
      <c r="H27" s="2" t="str">
        <f t="shared" si="1"/>
        <v>Assay Pass</v>
      </c>
      <c r="I27" s="2" t="str">
        <f t="shared" si="2"/>
        <v>N/A</v>
      </c>
      <c r="J27" s="6"/>
      <c r="K27" s="13">
        <v>1172.63490582239</v>
      </c>
      <c r="L27" s="13">
        <v>-0.94315885957121304</v>
      </c>
      <c r="M27" s="2" t="str">
        <f t="shared" si="3"/>
        <v>Reference</v>
      </c>
      <c r="N27" s="6"/>
      <c r="O27" s="21" t="s">
        <v>19</v>
      </c>
      <c r="P27" s="2" t="s">
        <v>143</v>
      </c>
      <c r="Q27" s="22" t="str">
        <f t="shared" si="4"/>
        <v>Reference</v>
      </c>
      <c r="R27" s="3" t="str">
        <f t="shared" si="5"/>
        <v>Reference</v>
      </c>
    </row>
    <row r="28" spans="1:18" x14ac:dyDescent="0.45">
      <c r="A28" s="24" t="s">
        <v>20</v>
      </c>
      <c r="B28" s="6"/>
      <c r="C28" s="13">
        <v>25.590690505854401</v>
      </c>
      <c r="D28" s="2" t="str">
        <f t="shared" si="0"/>
        <v>Sample Pass</v>
      </c>
      <c r="E28" s="6"/>
      <c r="F28" s="13"/>
      <c r="G28" s="13"/>
      <c r="H28" s="2" t="str">
        <f t="shared" si="1"/>
        <v>Assay Fail</v>
      </c>
      <c r="I28" s="2" t="str">
        <f t="shared" si="2"/>
        <v>Assay Fail</v>
      </c>
      <c r="J28" s="6"/>
      <c r="K28" s="13">
        <v>62.873630541953403</v>
      </c>
      <c r="L28" s="13">
        <v>-4.4645566670305898</v>
      </c>
      <c r="M28" s="2" t="str">
        <f t="shared" si="3"/>
        <v>Undetermined</v>
      </c>
      <c r="N28" s="6"/>
      <c r="O28" s="21" t="s">
        <v>20</v>
      </c>
      <c r="P28" s="2" t="s">
        <v>142</v>
      </c>
      <c r="Q28" s="22" t="str">
        <f t="shared" si="4"/>
        <v>Reference</v>
      </c>
      <c r="R28" s="3" t="str">
        <f t="shared" si="5"/>
        <v>Inconclusive</v>
      </c>
    </row>
    <row r="29" spans="1:18" x14ac:dyDescent="0.45">
      <c r="A29" s="24" t="s">
        <v>20</v>
      </c>
      <c r="B29" s="6"/>
      <c r="C29" s="13">
        <v>25.105696335830299</v>
      </c>
      <c r="D29" s="2" t="str">
        <f t="shared" si="0"/>
        <v>Sample Pass</v>
      </c>
      <c r="E29" s="6"/>
      <c r="F29" s="13"/>
      <c r="G29" s="13"/>
      <c r="H29" s="2" t="str">
        <f t="shared" si="1"/>
        <v>Assay Fail</v>
      </c>
      <c r="I29" s="2" t="str">
        <f t="shared" si="2"/>
        <v>Assay Fail</v>
      </c>
      <c r="J29" s="6"/>
      <c r="K29" s="13">
        <v>120.592480671328</v>
      </c>
      <c r="L29" s="13">
        <v>-5.3564212977162198</v>
      </c>
      <c r="M29" s="2" t="str">
        <f t="shared" si="3"/>
        <v>Undetermined</v>
      </c>
      <c r="N29" s="6"/>
      <c r="O29" s="21" t="s">
        <v>20</v>
      </c>
      <c r="P29" s="2" t="s">
        <v>142</v>
      </c>
      <c r="Q29" s="22" t="str">
        <f t="shared" si="4"/>
        <v>Reference</v>
      </c>
      <c r="R29" s="3" t="str">
        <f t="shared" si="5"/>
        <v>Inconclusive</v>
      </c>
    </row>
    <row r="30" spans="1:18" x14ac:dyDescent="0.45">
      <c r="A30" s="24" t="s">
        <v>21</v>
      </c>
      <c r="B30" s="6"/>
      <c r="C30" s="13">
        <v>16.780990938839999</v>
      </c>
      <c r="D30" s="2" t="str">
        <f t="shared" si="0"/>
        <v>Sample Pass</v>
      </c>
      <c r="E30" s="6"/>
      <c r="F30" s="13">
        <v>19.3984048981367</v>
      </c>
      <c r="G30" s="13"/>
      <c r="H30" s="2" t="str">
        <f t="shared" si="1"/>
        <v>Assay Pass</v>
      </c>
      <c r="I30" s="2" t="str">
        <f t="shared" si="2"/>
        <v>N/A</v>
      </c>
      <c r="J30" s="6"/>
      <c r="K30" s="13">
        <v>2626.8359538978698</v>
      </c>
      <c r="L30" s="13">
        <v>-1.4730632065493401</v>
      </c>
      <c r="M30" s="2" t="str">
        <f t="shared" si="3"/>
        <v>Reference</v>
      </c>
      <c r="N30" s="6"/>
      <c r="O30" s="21" t="s">
        <v>21</v>
      </c>
      <c r="P30" s="2" t="s">
        <v>143</v>
      </c>
      <c r="Q30" s="22" t="str">
        <f t="shared" si="4"/>
        <v>Reference</v>
      </c>
      <c r="R30" s="3" t="str">
        <f t="shared" si="5"/>
        <v>Reference</v>
      </c>
    </row>
    <row r="31" spans="1:18" x14ac:dyDescent="0.45">
      <c r="A31" s="24" t="s">
        <v>21</v>
      </c>
      <c r="B31" s="6"/>
      <c r="C31" s="13">
        <v>16.699701950488901</v>
      </c>
      <c r="D31" s="2" t="str">
        <f t="shared" si="0"/>
        <v>Sample Pass</v>
      </c>
      <c r="E31" s="6"/>
      <c r="F31" s="13">
        <v>19.2559405776564</v>
      </c>
      <c r="G31" s="13"/>
      <c r="H31" s="2" t="str">
        <f t="shared" si="1"/>
        <v>Assay Pass</v>
      </c>
      <c r="I31" s="2" t="str">
        <f t="shared" si="2"/>
        <v>N/A</v>
      </c>
      <c r="J31" s="6"/>
      <c r="K31" s="13">
        <v>2720.1327044670202</v>
      </c>
      <c r="L31" s="13">
        <v>-3.1771253800961898</v>
      </c>
      <c r="M31" s="2" t="str">
        <f t="shared" si="3"/>
        <v>Reference</v>
      </c>
      <c r="N31" s="6"/>
      <c r="O31" s="21" t="s">
        <v>21</v>
      </c>
      <c r="P31" s="2" t="s">
        <v>143</v>
      </c>
      <c r="Q31" s="22" t="str">
        <f t="shared" si="4"/>
        <v>Reference</v>
      </c>
      <c r="R31" s="3" t="str">
        <f t="shared" si="5"/>
        <v>Reference</v>
      </c>
    </row>
    <row r="32" spans="1:18" x14ac:dyDescent="0.45">
      <c r="A32" s="24" t="s">
        <v>22</v>
      </c>
      <c r="B32" s="6"/>
      <c r="C32" s="13">
        <v>21.983171678828501</v>
      </c>
      <c r="D32" s="2" t="str">
        <f t="shared" si="0"/>
        <v>Sample Pass</v>
      </c>
      <c r="E32" s="6"/>
      <c r="F32" s="13">
        <v>24.172461592743598</v>
      </c>
      <c r="G32" s="13"/>
      <c r="H32" s="2" t="str">
        <f t="shared" si="1"/>
        <v>Assay Pass</v>
      </c>
      <c r="I32" s="2" t="str">
        <f t="shared" si="2"/>
        <v>N/A</v>
      </c>
      <c r="J32" s="6"/>
      <c r="K32" s="13">
        <v>1327.7562194370801</v>
      </c>
      <c r="L32" s="13">
        <v>-4.1237410983512701</v>
      </c>
      <c r="M32" s="2" t="str">
        <f t="shared" si="3"/>
        <v>Reference</v>
      </c>
      <c r="N32" s="6"/>
      <c r="O32" s="21" t="s">
        <v>22</v>
      </c>
      <c r="P32" s="2" t="s">
        <v>143</v>
      </c>
      <c r="Q32" s="22" t="str">
        <f t="shared" si="4"/>
        <v>Reference</v>
      </c>
      <c r="R32" s="3" t="str">
        <f t="shared" si="5"/>
        <v>Reference</v>
      </c>
    </row>
    <row r="33" spans="1:18" x14ac:dyDescent="0.45">
      <c r="A33" s="24" t="s">
        <v>22</v>
      </c>
      <c r="B33" s="6"/>
      <c r="C33" s="13">
        <v>21.601741631221898</v>
      </c>
      <c r="D33" s="2" t="str">
        <f t="shared" si="0"/>
        <v>Sample Pass</v>
      </c>
      <c r="E33" s="6"/>
      <c r="F33" s="13">
        <v>23.9901652670058</v>
      </c>
      <c r="G33" s="13"/>
      <c r="H33" s="2" t="str">
        <f t="shared" si="1"/>
        <v>Assay Pass</v>
      </c>
      <c r="I33" s="2" t="str">
        <f t="shared" si="2"/>
        <v>N/A</v>
      </c>
      <c r="J33" s="6"/>
      <c r="K33" s="13">
        <v>1391.1967079122901</v>
      </c>
      <c r="L33" s="13">
        <v>-1.4856686808088899</v>
      </c>
      <c r="M33" s="2" t="str">
        <f t="shared" si="3"/>
        <v>Reference</v>
      </c>
      <c r="N33" s="6"/>
      <c r="O33" s="21" t="s">
        <v>22</v>
      </c>
      <c r="P33" s="2" t="s">
        <v>143</v>
      </c>
      <c r="Q33" s="22" t="str">
        <f t="shared" si="4"/>
        <v>Reference</v>
      </c>
      <c r="R33" s="3" t="str">
        <f t="shared" si="5"/>
        <v>Reference</v>
      </c>
    </row>
    <row r="34" spans="1:18" x14ac:dyDescent="0.45">
      <c r="A34" s="24" t="s">
        <v>23</v>
      </c>
      <c r="B34" s="6"/>
      <c r="C34" s="13">
        <v>22.0243452967383</v>
      </c>
      <c r="D34" s="2" t="str">
        <f t="shared" si="0"/>
        <v>Sample Pass</v>
      </c>
      <c r="E34" s="6"/>
      <c r="F34" s="13">
        <v>36.253014995359798</v>
      </c>
      <c r="G34" s="13"/>
      <c r="H34" s="2" t="str">
        <f t="shared" si="1"/>
        <v>Assay Fail</v>
      </c>
      <c r="I34" s="2" t="str">
        <f t="shared" si="2"/>
        <v>Assay Fail</v>
      </c>
      <c r="J34" s="6"/>
      <c r="K34" s="13">
        <v>214.85856749704999</v>
      </c>
      <c r="L34" s="13">
        <v>0.42122411951640998</v>
      </c>
      <c r="M34" s="2" t="str">
        <f t="shared" si="3"/>
        <v>Undetermined</v>
      </c>
      <c r="N34" s="6"/>
      <c r="O34" s="21" t="s">
        <v>23</v>
      </c>
      <c r="P34" s="2" t="s">
        <v>149</v>
      </c>
      <c r="Q34" s="22" t="str">
        <f t="shared" si="4"/>
        <v>Reference</v>
      </c>
      <c r="R34" s="3" t="str">
        <f t="shared" si="5"/>
        <v>Inconclusive</v>
      </c>
    </row>
    <row r="35" spans="1:18" x14ac:dyDescent="0.45">
      <c r="A35" s="24" t="s">
        <v>23</v>
      </c>
      <c r="B35" s="6"/>
      <c r="C35" s="13">
        <v>22.060143198076499</v>
      </c>
      <c r="D35" s="2" t="str">
        <f t="shared" si="0"/>
        <v>Sample Pass</v>
      </c>
      <c r="E35" s="6"/>
      <c r="F35" s="13">
        <v>30.174919875686999</v>
      </c>
      <c r="G35" s="13"/>
      <c r="H35" s="2" t="str">
        <f t="shared" si="1"/>
        <v>Assay Pass</v>
      </c>
      <c r="I35" s="2" t="str">
        <f t="shared" si="2"/>
        <v>N/A</v>
      </c>
      <c r="J35" s="6"/>
      <c r="K35" s="13">
        <v>276.39299703474398</v>
      </c>
      <c r="L35" s="13">
        <v>-1.9169178429779099</v>
      </c>
      <c r="M35" s="2" t="str">
        <f t="shared" si="3"/>
        <v>Reference</v>
      </c>
      <c r="N35" s="6"/>
      <c r="O35" s="21" t="s">
        <v>23</v>
      </c>
      <c r="P35" s="2" t="s">
        <v>149</v>
      </c>
      <c r="Q35" s="22" t="str">
        <f t="shared" si="4"/>
        <v>Reference</v>
      </c>
      <c r="R35" s="3" t="str">
        <f t="shared" si="5"/>
        <v>Reference</v>
      </c>
    </row>
    <row r="36" spans="1:18" x14ac:dyDescent="0.45">
      <c r="A36" s="24" t="s">
        <v>24</v>
      </c>
      <c r="B36" s="6"/>
      <c r="C36" s="13">
        <v>25.1366451131193</v>
      </c>
      <c r="D36" s="2" t="str">
        <f t="shared" si="0"/>
        <v>Sample Pass</v>
      </c>
      <c r="E36" s="6"/>
      <c r="F36" s="13">
        <v>27.1098425726877</v>
      </c>
      <c r="G36" s="13"/>
      <c r="H36" s="2" t="str">
        <f t="shared" si="1"/>
        <v>Assay Pass</v>
      </c>
      <c r="I36" s="2" t="str">
        <f t="shared" si="2"/>
        <v>N/A</v>
      </c>
      <c r="J36" s="6"/>
      <c r="K36" s="13">
        <v>345.079320944122</v>
      </c>
      <c r="L36" s="13">
        <v>-1.90802904353814</v>
      </c>
      <c r="M36" s="2" t="str">
        <f t="shared" si="3"/>
        <v>Reference</v>
      </c>
      <c r="N36" s="6"/>
      <c r="O36" s="21" t="s">
        <v>24</v>
      </c>
      <c r="P36" s="2" t="s">
        <v>143</v>
      </c>
      <c r="Q36" s="22" t="str">
        <f t="shared" si="4"/>
        <v>Reference</v>
      </c>
      <c r="R36" s="3" t="str">
        <f t="shared" si="5"/>
        <v>Reference</v>
      </c>
    </row>
    <row r="37" spans="1:18" x14ac:dyDescent="0.45">
      <c r="A37" s="24" t="s">
        <v>24</v>
      </c>
      <c r="B37" s="6"/>
      <c r="C37" s="13">
        <v>25.044854726852101</v>
      </c>
      <c r="D37" s="2" t="str">
        <f t="shared" si="0"/>
        <v>Sample Pass</v>
      </c>
      <c r="E37" s="6"/>
      <c r="F37" s="13">
        <v>28.061209700670499</v>
      </c>
      <c r="G37" s="13"/>
      <c r="H37" s="2" t="str">
        <f t="shared" si="1"/>
        <v>Assay Pass</v>
      </c>
      <c r="I37" s="2" t="str">
        <f t="shared" si="2"/>
        <v>N/A</v>
      </c>
      <c r="J37" s="6"/>
      <c r="K37" s="13">
        <v>456.70314583176201</v>
      </c>
      <c r="L37" s="13">
        <v>-3.3786938818907402</v>
      </c>
      <c r="M37" s="2" t="str">
        <f t="shared" si="3"/>
        <v>Reference</v>
      </c>
      <c r="N37" s="6"/>
      <c r="O37" s="21" t="s">
        <v>24</v>
      </c>
      <c r="P37" s="2" t="s">
        <v>143</v>
      </c>
      <c r="Q37" s="22" t="str">
        <f t="shared" si="4"/>
        <v>Reference</v>
      </c>
      <c r="R37" s="3" t="str">
        <f t="shared" si="5"/>
        <v>Reference</v>
      </c>
    </row>
    <row r="38" spans="1:18" x14ac:dyDescent="0.45">
      <c r="A38" s="24" t="s">
        <v>25</v>
      </c>
      <c r="B38" s="6"/>
      <c r="C38" s="13">
        <v>19.257047936301699</v>
      </c>
      <c r="D38" s="2" t="str">
        <f t="shared" si="0"/>
        <v>Sample Pass</v>
      </c>
      <c r="E38" s="6"/>
      <c r="F38" s="13">
        <v>20.353886924313599</v>
      </c>
      <c r="G38" s="13"/>
      <c r="H38" s="2" t="str">
        <f t="shared" si="1"/>
        <v>Assay Pass</v>
      </c>
      <c r="I38" s="2" t="str">
        <f t="shared" si="2"/>
        <v>N/A</v>
      </c>
      <c r="J38" s="6"/>
      <c r="K38" s="13">
        <v>3944.87873898106</v>
      </c>
      <c r="L38" s="13">
        <v>1.44656463211004</v>
      </c>
      <c r="M38" s="2" t="str">
        <f t="shared" si="3"/>
        <v>Reference</v>
      </c>
      <c r="N38" s="6"/>
      <c r="O38" s="21" t="s">
        <v>25</v>
      </c>
      <c r="P38" s="2" t="s">
        <v>142</v>
      </c>
      <c r="Q38" s="22" t="str">
        <f t="shared" si="4"/>
        <v>Reference</v>
      </c>
      <c r="R38" s="3" t="str">
        <f t="shared" si="5"/>
        <v>Reference</v>
      </c>
    </row>
    <row r="39" spans="1:18" x14ac:dyDescent="0.45">
      <c r="A39" s="24" t="s">
        <v>25</v>
      </c>
      <c r="B39" s="6"/>
      <c r="C39" s="13">
        <v>19.0436792904509</v>
      </c>
      <c r="D39" s="2" t="str">
        <f t="shared" si="0"/>
        <v>Sample Pass</v>
      </c>
      <c r="E39" s="6"/>
      <c r="F39" s="13">
        <v>20.203900275432702</v>
      </c>
      <c r="G39" s="13"/>
      <c r="H39" s="2" t="str">
        <f t="shared" si="1"/>
        <v>Assay Pass</v>
      </c>
      <c r="I39" s="2" t="str">
        <f t="shared" si="2"/>
        <v>N/A</v>
      </c>
      <c r="J39" s="6"/>
      <c r="K39" s="13">
        <v>4144.1658570456602</v>
      </c>
      <c r="L39" s="13">
        <v>0.49706488135461802</v>
      </c>
      <c r="M39" s="2" t="str">
        <f t="shared" si="3"/>
        <v>Reference</v>
      </c>
      <c r="N39" s="6"/>
      <c r="O39" s="21" t="s">
        <v>25</v>
      </c>
      <c r="P39" s="2" t="s">
        <v>142</v>
      </c>
      <c r="Q39" s="22" t="str">
        <f t="shared" si="4"/>
        <v>Reference</v>
      </c>
      <c r="R39" s="3" t="str">
        <f t="shared" si="5"/>
        <v>Reference</v>
      </c>
    </row>
    <row r="40" spans="1:18" x14ac:dyDescent="0.45">
      <c r="A40" s="24" t="s">
        <v>26</v>
      </c>
      <c r="B40" s="6"/>
      <c r="C40" s="13">
        <v>23.320385125881</v>
      </c>
      <c r="D40" s="2" t="str">
        <f t="shared" si="0"/>
        <v>Sample Pass</v>
      </c>
      <c r="E40" s="6"/>
      <c r="F40" s="13">
        <v>24.068092999551901</v>
      </c>
      <c r="G40" s="13"/>
      <c r="H40" s="2" t="str">
        <f t="shared" si="1"/>
        <v>Assay Pass</v>
      </c>
      <c r="I40" s="2" t="str">
        <f t="shared" si="2"/>
        <v>N/A</v>
      </c>
      <c r="J40" s="6"/>
      <c r="K40" s="13">
        <v>1572.5698892877399</v>
      </c>
      <c r="L40" s="13">
        <v>0.90890688016998</v>
      </c>
      <c r="M40" s="2" t="str">
        <f t="shared" si="3"/>
        <v>Reference</v>
      </c>
      <c r="N40" s="6"/>
      <c r="O40" s="21" t="s">
        <v>26</v>
      </c>
      <c r="P40" s="2" t="s">
        <v>143</v>
      </c>
      <c r="Q40" s="22" t="str">
        <f t="shared" si="4"/>
        <v>Reference</v>
      </c>
      <c r="R40" s="3" t="str">
        <f t="shared" si="5"/>
        <v>Reference</v>
      </c>
    </row>
    <row r="41" spans="1:18" x14ac:dyDescent="0.45">
      <c r="A41" s="24" t="s">
        <v>26</v>
      </c>
      <c r="B41" s="6"/>
      <c r="C41" s="13">
        <v>23.675813653215801</v>
      </c>
      <c r="D41" s="2" t="str">
        <f t="shared" si="0"/>
        <v>Sample Pass</v>
      </c>
      <c r="E41" s="6"/>
      <c r="F41" s="13">
        <v>24.4818134607087</v>
      </c>
      <c r="G41" s="13"/>
      <c r="H41" s="2" t="str">
        <f t="shared" si="1"/>
        <v>Assay Pass</v>
      </c>
      <c r="I41" s="2" t="str">
        <f t="shared" si="2"/>
        <v>N/A</v>
      </c>
      <c r="J41" s="6"/>
      <c r="K41" s="13">
        <v>1589.03280118107</v>
      </c>
      <c r="L41" s="13">
        <v>-1.14575062782887</v>
      </c>
      <c r="M41" s="2" t="str">
        <f t="shared" si="3"/>
        <v>Reference</v>
      </c>
      <c r="N41" s="6"/>
      <c r="O41" s="21" t="s">
        <v>26</v>
      </c>
      <c r="P41" s="2" t="s">
        <v>143</v>
      </c>
      <c r="Q41" s="22" t="str">
        <f t="shared" si="4"/>
        <v>Reference</v>
      </c>
      <c r="R41" s="3" t="str">
        <f t="shared" si="5"/>
        <v>Reference</v>
      </c>
    </row>
    <row r="42" spans="1:18" x14ac:dyDescent="0.45">
      <c r="A42" s="24" t="s">
        <v>27</v>
      </c>
      <c r="B42" s="6"/>
      <c r="C42" s="13">
        <v>15.7892486294277</v>
      </c>
      <c r="D42" s="2" t="str">
        <f t="shared" si="0"/>
        <v>Sample Pass</v>
      </c>
      <c r="E42" s="6"/>
      <c r="F42" s="13">
        <v>20.071818696521699</v>
      </c>
      <c r="G42" s="13"/>
      <c r="H42" s="2" t="str">
        <f t="shared" si="1"/>
        <v>Assay Pass</v>
      </c>
      <c r="I42" s="2" t="str">
        <f t="shared" si="2"/>
        <v>N/A</v>
      </c>
      <c r="J42" s="6"/>
      <c r="K42" s="13">
        <v>2919.7860706237998</v>
      </c>
      <c r="L42" s="13">
        <v>-0.37996452359857402</v>
      </c>
      <c r="M42" s="2" t="str">
        <f t="shared" si="3"/>
        <v>Reference</v>
      </c>
      <c r="N42" s="6"/>
      <c r="O42" s="21" t="s">
        <v>27</v>
      </c>
      <c r="P42" s="2" t="s">
        <v>143</v>
      </c>
      <c r="Q42" s="22" t="str">
        <f t="shared" si="4"/>
        <v>Reference</v>
      </c>
      <c r="R42" s="3" t="str">
        <f t="shared" si="5"/>
        <v>Reference</v>
      </c>
    </row>
    <row r="43" spans="1:18" x14ac:dyDescent="0.45">
      <c r="A43" s="24" t="s">
        <v>27</v>
      </c>
      <c r="B43" s="6"/>
      <c r="C43" s="13">
        <v>15.935174372705999</v>
      </c>
      <c r="D43" s="2" t="str">
        <f t="shared" si="0"/>
        <v>Sample Pass</v>
      </c>
      <c r="E43" s="6"/>
      <c r="F43" s="13">
        <v>20.1632788691863</v>
      </c>
      <c r="G43" s="13"/>
      <c r="H43" s="2" t="str">
        <f t="shared" si="1"/>
        <v>Assay Pass</v>
      </c>
      <c r="I43" s="2" t="str">
        <f t="shared" si="2"/>
        <v>N/A</v>
      </c>
      <c r="J43" s="6"/>
      <c r="K43" s="13">
        <v>2954.1389408455598</v>
      </c>
      <c r="L43" s="13">
        <v>1.40731771856645</v>
      </c>
      <c r="M43" s="2" t="str">
        <f t="shared" si="3"/>
        <v>Reference</v>
      </c>
      <c r="N43" s="6"/>
      <c r="O43" s="21" t="s">
        <v>27</v>
      </c>
      <c r="P43" s="2" t="s">
        <v>143</v>
      </c>
      <c r="Q43" s="22" t="str">
        <f t="shared" si="4"/>
        <v>Reference</v>
      </c>
      <c r="R43" s="3" t="str">
        <f t="shared" si="5"/>
        <v>Reference</v>
      </c>
    </row>
    <row r="44" spans="1:18" x14ac:dyDescent="0.45">
      <c r="A44" s="24" t="s">
        <v>28</v>
      </c>
      <c r="B44" s="6"/>
      <c r="C44" s="13">
        <v>18.6875546408342</v>
      </c>
      <c r="D44" s="2" t="str">
        <f t="shared" si="0"/>
        <v>Sample Pass</v>
      </c>
      <c r="E44" s="6"/>
      <c r="F44" s="13"/>
      <c r="G44" s="13">
        <v>22.314454348485199</v>
      </c>
      <c r="H44" s="2" t="str">
        <f t="shared" si="1"/>
        <v>N/A</v>
      </c>
      <c r="I44" s="2" t="str">
        <f t="shared" si="2"/>
        <v>Assay Pass</v>
      </c>
      <c r="J44" s="6"/>
      <c r="K44" s="13">
        <v>37.807974879724497</v>
      </c>
      <c r="L44" s="13">
        <v>728.025114032734</v>
      </c>
      <c r="M44" s="2" t="str">
        <f t="shared" si="3"/>
        <v>Mutation</v>
      </c>
      <c r="N44" s="6"/>
      <c r="O44" s="21" t="s">
        <v>28</v>
      </c>
      <c r="P44" s="9" t="s">
        <v>146</v>
      </c>
      <c r="Q44" s="22" t="str">
        <f t="shared" si="4"/>
        <v>Mutation</v>
      </c>
      <c r="R44" s="3" t="str">
        <f t="shared" si="5"/>
        <v>Mutation</v>
      </c>
    </row>
    <row r="45" spans="1:18" x14ac:dyDescent="0.45">
      <c r="A45" s="24" t="s">
        <v>28</v>
      </c>
      <c r="B45" s="6"/>
      <c r="C45" s="13">
        <v>19.1489109164268</v>
      </c>
      <c r="D45" s="2" t="str">
        <f t="shared" si="0"/>
        <v>Sample Pass</v>
      </c>
      <c r="E45" s="6"/>
      <c r="F45" s="13"/>
      <c r="G45" s="13">
        <v>22.850430243830001</v>
      </c>
      <c r="H45" s="2" t="str">
        <f t="shared" si="1"/>
        <v>N/A</v>
      </c>
      <c r="I45" s="2" t="str">
        <f t="shared" si="2"/>
        <v>Assay Pass</v>
      </c>
      <c r="J45" s="6"/>
      <c r="K45" s="13">
        <v>69.905356258813299</v>
      </c>
      <c r="L45" s="13">
        <v>977.53588452365705</v>
      </c>
      <c r="M45" s="2" t="str">
        <f t="shared" si="3"/>
        <v>Mutation</v>
      </c>
      <c r="N45" s="6"/>
      <c r="O45" s="21" t="s">
        <v>28</v>
      </c>
      <c r="P45" s="9" t="s">
        <v>146</v>
      </c>
      <c r="Q45" s="22" t="str">
        <f t="shared" si="4"/>
        <v>Mutation</v>
      </c>
      <c r="R45" s="3" t="str">
        <f t="shared" si="5"/>
        <v>Mutation</v>
      </c>
    </row>
    <row r="46" spans="1:18" x14ac:dyDescent="0.45">
      <c r="A46" s="24" t="s">
        <v>29</v>
      </c>
      <c r="B46" s="6"/>
      <c r="C46" s="13">
        <v>22.300885741074101</v>
      </c>
      <c r="D46" s="2" t="str">
        <f t="shared" si="0"/>
        <v>Sample Pass</v>
      </c>
      <c r="E46" s="6"/>
      <c r="F46" s="13"/>
      <c r="G46" s="13">
        <v>26.748919367707799</v>
      </c>
      <c r="H46" s="2" t="str">
        <f t="shared" si="1"/>
        <v>N/A</v>
      </c>
      <c r="I46" s="2" t="str">
        <f t="shared" si="2"/>
        <v>Assay Pass</v>
      </c>
      <c r="J46" s="6"/>
      <c r="K46" s="13">
        <v>13.718302460897601</v>
      </c>
      <c r="L46" s="13">
        <v>310.219883115892</v>
      </c>
      <c r="M46" s="2" t="str">
        <f t="shared" si="3"/>
        <v>Mutation</v>
      </c>
      <c r="N46" s="6"/>
      <c r="O46" s="21" t="s">
        <v>29</v>
      </c>
      <c r="P46" s="9" t="s">
        <v>146</v>
      </c>
      <c r="Q46" s="22" t="str">
        <f t="shared" si="4"/>
        <v>Mutation</v>
      </c>
      <c r="R46" s="3" t="str">
        <f t="shared" si="5"/>
        <v>Mutation</v>
      </c>
    </row>
    <row r="47" spans="1:18" x14ac:dyDescent="0.45">
      <c r="A47" s="24" t="s">
        <v>29</v>
      </c>
      <c r="B47" s="6"/>
      <c r="C47" s="13">
        <v>22.234172607114999</v>
      </c>
      <c r="D47" s="2" t="str">
        <f t="shared" si="0"/>
        <v>Sample Pass</v>
      </c>
      <c r="E47" s="6"/>
      <c r="F47" s="13"/>
      <c r="G47" s="13">
        <v>26.188473420103701</v>
      </c>
      <c r="H47" s="2" t="str">
        <f t="shared" si="1"/>
        <v>N/A</v>
      </c>
      <c r="I47" s="2" t="str">
        <f t="shared" si="2"/>
        <v>Assay Pass</v>
      </c>
      <c r="J47" s="6"/>
      <c r="K47" s="13">
        <v>153.705935996302</v>
      </c>
      <c r="L47" s="13">
        <v>279.75655506026698</v>
      </c>
      <c r="M47" s="2" t="str">
        <f t="shared" si="3"/>
        <v>Mutation</v>
      </c>
      <c r="N47" s="6"/>
      <c r="O47" s="21" t="s">
        <v>29</v>
      </c>
      <c r="P47" s="9" t="s">
        <v>146</v>
      </c>
      <c r="Q47" s="22" t="str">
        <f t="shared" si="4"/>
        <v>Mutation</v>
      </c>
      <c r="R47" s="3" t="str">
        <f t="shared" si="5"/>
        <v>Mutation</v>
      </c>
    </row>
    <row r="48" spans="1:18" x14ac:dyDescent="0.45">
      <c r="A48" s="24" t="s">
        <v>30</v>
      </c>
      <c r="B48" s="6"/>
      <c r="C48" s="13">
        <v>26.039766331963602</v>
      </c>
      <c r="D48" s="2" t="str">
        <f t="shared" si="0"/>
        <v>Sample Pass</v>
      </c>
      <c r="E48" s="6"/>
      <c r="F48" s="13"/>
      <c r="G48" s="13"/>
      <c r="H48" s="2" t="str">
        <f t="shared" si="1"/>
        <v>Assay Fail</v>
      </c>
      <c r="I48" s="2" t="str">
        <f t="shared" si="2"/>
        <v>Assay Fail</v>
      </c>
      <c r="J48" s="6"/>
      <c r="K48" s="13">
        <v>-0.59915719809396195</v>
      </c>
      <c r="L48" s="13">
        <v>-8.2567306945115906</v>
      </c>
      <c r="M48" s="2" t="str">
        <f t="shared" si="3"/>
        <v>Undetermined</v>
      </c>
      <c r="N48" s="6"/>
      <c r="O48" s="21" t="s">
        <v>30</v>
      </c>
      <c r="P48" s="9" t="s">
        <v>146</v>
      </c>
      <c r="Q48" s="22" t="str">
        <f t="shared" si="4"/>
        <v>Mutation</v>
      </c>
      <c r="R48" s="3" t="str">
        <f t="shared" si="5"/>
        <v>Inconclusive</v>
      </c>
    </row>
    <row r="49" spans="1:18" x14ac:dyDescent="0.45">
      <c r="A49" s="24" t="s">
        <v>30</v>
      </c>
      <c r="B49" s="6"/>
      <c r="C49" s="13">
        <v>26.382049499215501</v>
      </c>
      <c r="D49" s="2" t="str">
        <f t="shared" si="0"/>
        <v>Sample Pass</v>
      </c>
      <c r="E49" s="6"/>
      <c r="F49" s="13"/>
      <c r="G49" s="13"/>
      <c r="H49" s="2" t="str">
        <f t="shared" si="1"/>
        <v>Assay Fail</v>
      </c>
      <c r="I49" s="2" t="str">
        <f t="shared" si="2"/>
        <v>Assay Fail</v>
      </c>
      <c r="J49" s="6"/>
      <c r="K49" s="13">
        <v>3.3585828828568101</v>
      </c>
      <c r="L49" s="13">
        <v>-6.7390175814298399</v>
      </c>
      <c r="M49" s="2" t="str">
        <f t="shared" si="3"/>
        <v>Undetermined</v>
      </c>
      <c r="N49" s="6"/>
      <c r="O49" s="21" t="s">
        <v>30</v>
      </c>
      <c r="P49" s="9" t="s">
        <v>146</v>
      </c>
      <c r="Q49" s="22" t="str">
        <f t="shared" si="4"/>
        <v>Mutation</v>
      </c>
      <c r="R49" s="3" t="str">
        <f t="shared" si="5"/>
        <v>Inconclusive</v>
      </c>
    </row>
    <row r="50" spans="1:18" x14ac:dyDescent="0.45">
      <c r="A50" s="24" t="s">
        <v>31</v>
      </c>
      <c r="B50" s="6"/>
      <c r="C50" s="13">
        <v>18.4345508361246</v>
      </c>
      <c r="D50" s="2" t="str">
        <f t="shared" si="0"/>
        <v>Sample Pass</v>
      </c>
      <c r="E50" s="6"/>
      <c r="F50" s="13"/>
      <c r="G50" s="13">
        <v>20.392658667502801</v>
      </c>
      <c r="H50" s="2" t="str">
        <f t="shared" si="1"/>
        <v>N/A</v>
      </c>
      <c r="I50" s="2" t="str">
        <f t="shared" si="2"/>
        <v>Assay Pass</v>
      </c>
      <c r="J50" s="6"/>
      <c r="K50" s="13">
        <v>35.746457976303603</v>
      </c>
      <c r="L50" s="13">
        <v>987.33837935252302</v>
      </c>
      <c r="M50" s="2" t="str">
        <f t="shared" si="3"/>
        <v>Mutation</v>
      </c>
      <c r="N50" s="6"/>
      <c r="O50" s="21" t="s">
        <v>31</v>
      </c>
      <c r="P50" s="9" t="s">
        <v>146</v>
      </c>
      <c r="Q50" s="22" t="str">
        <f t="shared" si="4"/>
        <v>Mutation</v>
      </c>
      <c r="R50" s="3" t="str">
        <f t="shared" si="5"/>
        <v>Mutation</v>
      </c>
    </row>
    <row r="51" spans="1:18" x14ac:dyDescent="0.45">
      <c r="A51" s="24" t="s">
        <v>31</v>
      </c>
      <c r="B51" s="6"/>
      <c r="C51" s="13">
        <v>19.319840231066401</v>
      </c>
      <c r="D51" s="2" t="str">
        <f t="shared" si="0"/>
        <v>Sample Pass</v>
      </c>
      <c r="E51" s="6"/>
      <c r="F51" s="13"/>
      <c r="G51" s="13">
        <v>21.058758220255001</v>
      </c>
      <c r="H51" s="2" t="str">
        <f t="shared" si="1"/>
        <v>N/A</v>
      </c>
      <c r="I51" s="2" t="str">
        <f t="shared" si="2"/>
        <v>Assay Pass</v>
      </c>
      <c r="J51" s="6"/>
      <c r="K51" s="13">
        <v>71.393942864098804</v>
      </c>
      <c r="L51" s="13">
        <v>906.00730948463695</v>
      </c>
      <c r="M51" s="2" t="str">
        <f t="shared" si="3"/>
        <v>Mutation</v>
      </c>
      <c r="N51" s="6"/>
      <c r="O51" s="21" t="s">
        <v>31</v>
      </c>
      <c r="P51" s="9" t="s">
        <v>146</v>
      </c>
      <c r="Q51" s="22" t="str">
        <f t="shared" si="4"/>
        <v>Mutation</v>
      </c>
      <c r="R51" s="3" t="str">
        <f t="shared" si="5"/>
        <v>Mutation</v>
      </c>
    </row>
    <row r="52" spans="1:18" x14ac:dyDescent="0.45">
      <c r="A52" s="24" t="s">
        <v>32</v>
      </c>
      <c r="B52" s="6"/>
      <c r="C52" s="13">
        <v>23.307865234334098</v>
      </c>
      <c r="D52" s="2" t="str">
        <f t="shared" si="0"/>
        <v>Sample Pass</v>
      </c>
      <c r="E52" s="6"/>
      <c r="F52" s="13"/>
      <c r="G52" s="13">
        <v>25.1394090145367</v>
      </c>
      <c r="H52" s="2" t="str">
        <f t="shared" si="1"/>
        <v>N/A</v>
      </c>
      <c r="I52" s="2" t="str">
        <f t="shared" si="2"/>
        <v>Assay Pass</v>
      </c>
      <c r="J52" s="6"/>
      <c r="K52" s="13">
        <v>25.297822415303902</v>
      </c>
      <c r="L52" s="13">
        <v>392.33797222625901</v>
      </c>
      <c r="M52" s="2" t="str">
        <f t="shared" si="3"/>
        <v>Mutation</v>
      </c>
      <c r="N52" s="6"/>
      <c r="O52" s="21" t="s">
        <v>32</v>
      </c>
      <c r="P52" s="9" t="s">
        <v>146</v>
      </c>
      <c r="Q52" s="22" t="str">
        <f t="shared" si="4"/>
        <v>Mutation</v>
      </c>
      <c r="R52" s="3" t="str">
        <f t="shared" si="5"/>
        <v>Mutation</v>
      </c>
    </row>
    <row r="53" spans="1:18" x14ac:dyDescent="0.45">
      <c r="A53" s="24" t="s">
        <v>32</v>
      </c>
      <c r="B53" s="6"/>
      <c r="C53" s="13">
        <v>23.020426729500102</v>
      </c>
      <c r="D53" s="2" t="str">
        <f t="shared" si="0"/>
        <v>Sample Pass</v>
      </c>
      <c r="E53" s="6"/>
      <c r="F53" s="13"/>
      <c r="G53" s="13">
        <v>25.3754113172564</v>
      </c>
      <c r="H53" s="2" t="str">
        <f t="shared" si="1"/>
        <v>N/A</v>
      </c>
      <c r="I53" s="2" t="str">
        <f t="shared" si="2"/>
        <v>Assay Pass</v>
      </c>
      <c r="J53" s="6"/>
      <c r="K53" s="13">
        <v>110.80525581399201</v>
      </c>
      <c r="L53" s="13">
        <v>540.25310871976797</v>
      </c>
      <c r="M53" s="2" t="str">
        <f t="shared" si="3"/>
        <v>Mutation</v>
      </c>
      <c r="N53" s="6"/>
      <c r="O53" s="21" t="s">
        <v>32</v>
      </c>
      <c r="P53" s="9" t="s">
        <v>146</v>
      </c>
      <c r="Q53" s="22" t="str">
        <f t="shared" si="4"/>
        <v>Mutation</v>
      </c>
      <c r="R53" s="3" t="str">
        <f t="shared" si="5"/>
        <v>Mutation</v>
      </c>
    </row>
    <row r="54" spans="1:18" x14ac:dyDescent="0.45">
      <c r="A54" s="24" t="s">
        <v>33</v>
      </c>
      <c r="B54" s="6"/>
      <c r="C54" s="13">
        <v>18.8121096853077</v>
      </c>
      <c r="D54" s="2" t="str">
        <f t="shared" si="0"/>
        <v>Sample Pass</v>
      </c>
      <c r="E54" s="6"/>
      <c r="F54" s="13">
        <v>21.888471043396599</v>
      </c>
      <c r="G54" s="13"/>
      <c r="H54" s="2" t="str">
        <f t="shared" si="1"/>
        <v>Assay Pass</v>
      </c>
      <c r="I54" s="2" t="str">
        <f t="shared" si="2"/>
        <v>N/A</v>
      </c>
      <c r="J54" s="6"/>
      <c r="K54" s="13">
        <v>266.95663754022002</v>
      </c>
      <c r="L54" s="13">
        <v>-4.54642076746768</v>
      </c>
      <c r="M54" s="2" t="str">
        <f t="shared" si="3"/>
        <v>Reference</v>
      </c>
      <c r="N54" s="6"/>
      <c r="O54" s="21" t="s">
        <v>33</v>
      </c>
      <c r="P54" s="2" t="s">
        <v>150</v>
      </c>
      <c r="Q54" s="22" t="str">
        <f t="shared" si="4"/>
        <v>Reference</v>
      </c>
      <c r="R54" s="3" t="str">
        <f t="shared" si="5"/>
        <v>Reference</v>
      </c>
    </row>
    <row r="55" spans="1:18" x14ac:dyDescent="0.45">
      <c r="A55" s="24" t="s">
        <v>33</v>
      </c>
      <c r="B55" s="6"/>
      <c r="C55" s="13">
        <v>21.549656909968501</v>
      </c>
      <c r="D55" s="2" t="str">
        <f t="shared" si="0"/>
        <v>Sample Pass</v>
      </c>
      <c r="E55" s="6"/>
      <c r="F55" s="13">
        <v>27.632527967452599</v>
      </c>
      <c r="G55" s="13"/>
      <c r="H55" s="2" t="str">
        <f t="shared" si="1"/>
        <v>Assay Pass</v>
      </c>
      <c r="I55" s="2" t="str">
        <f t="shared" si="2"/>
        <v>N/A</v>
      </c>
      <c r="J55" s="6"/>
      <c r="K55" s="13">
        <v>1387.8993114202999</v>
      </c>
      <c r="L55" s="13">
        <v>-3.9868323002224302</v>
      </c>
      <c r="M55" s="2" t="str">
        <f t="shared" si="3"/>
        <v>Reference</v>
      </c>
      <c r="N55" s="6"/>
      <c r="O55" s="21" t="s">
        <v>33</v>
      </c>
      <c r="P55" s="2" t="s">
        <v>150</v>
      </c>
      <c r="Q55" s="22" t="str">
        <f t="shared" si="4"/>
        <v>Reference</v>
      </c>
      <c r="R55" s="3" t="str">
        <f t="shared" si="5"/>
        <v>Reference</v>
      </c>
    </row>
    <row r="56" spans="1:18" x14ac:dyDescent="0.45">
      <c r="A56" s="24" t="s">
        <v>34</v>
      </c>
      <c r="B56" s="6"/>
      <c r="C56" s="13">
        <v>25.4093269190607</v>
      </c>
      <c r="D56" s="2" t="str">
        <f t="shared" si="0"/>
        <v>Sample Pass</v>
      </c>
      <c r="E56" s="6"/>
      <c r="F56" s="13"/>
      <c r="G56" s="13"/>
      <c r="H56" s="2" t="str">
        <f t="shared" si="1"/>
        <v>Assay Fail</v>
      </c>
      <c r="I56" s="2" t="str">
        <f t="shared" si="2"/>
        <v>Assay Fail</v>
      </c>
      <c r="J56" s="6"/>
      <c r="K56" s="13">
        <v>43.487248882499401</v>
      </c>
      <c r="L56" s="13">
        <v>-8.0472257162541592</v>
      </c>
      <c r="M56" s="2" t="str">
        <f t="shared" si="3"/>
        <v>Undetermined</v>
      </c>
      <c r="N56" s="6"/>
      <c r="O56" s="21" t="s">
        <v>34</v>
      </c>
      <c r="P56" s="2" t="s">
        <v>151</v>
      </c>
      <c r="Q56" s="22" t="str">
        <f t="shared" si="4"/>
        <v>Reference</v>
      </c>
      <c r="R56" s="3" t="str">
        <f t="shared" si="5"/>
        <v>Inconclusive</v>
      </c>
    </row>
    <row r="57" spans="1:18" x14ac:dyDescent="0.45">
      <c r="A57" s="24" t="s">
        <v>34</v>
      </c>
      <c r="B57" s="6"/>
      <c r="C57" s="13">
        <v>26.900117674378599</v>
      </c>
      <c r="D57" s="2" t="str">
        <f t="shared" si="0"/>
        <v>Sample Pass</v>
      </c>
      <c r="E57" s="6"/>
      <c r="F57" s="13"/>
      <c r="G57" s="13"/>
      <c r="H57" s="2" t="str">
        <f t="shared" si="1"/>
        <v>Assay Fail</v>
      </c>
      <c r="I57" s="2" t="str">
        <f t="shared" si="2"/>
        <v>Assay Fail</v>
      </c>
      <c r="J57" s="6"/>
      <c r="K57" s="13">
        <v>125.108377155947</v>
      </c>
      <c r="L57" s="13">
        <v>-8.2336692701842402</v>
      </c>
      <c r="M57" s="2" t="str">
        <f t="shared" si="3"/>
        <v>Undetermined</v>
      </c>
      <c r="N57" s="6"/>
      <c r="O57" s="21" t="s">
        <v>34</v>
      </c>
      <c r="P57" s="2" t="s">
        <v>151</v>
      </c>
      <c r="Q57" s="22" t="str">
        <f t="shared" si="4"/>
        <v>Reference</v>
      </c>
      <c r="R57" s="3" t="str">
        <f t="shared" si="5"/>
        <v>Inconclusive</v>
      </c>
    </row>
    <row r="58" spans="1:18" x14ac:dyDescent="0.45">
      <c r="A58" s="24" t="s">
        <v>35</v>
      </c>
      <c r="B58" s="6"/>
      <c r="C58" s="13">
        <v>21.503843411523999</v>
      </c>
      <c r="D58" s="2" t="str">
        <f t="shared" si="0"/>
        <v>Sample Pass</v>
      </c>
      <c r="E58" s="6"/>
      <c r="F58" s="13">
        <v>23.118970451406099</v>
      </c>
      <c r="G58" s="13"/>
      <c r="H58" s="2" t="str">
        <f t="shared" si="1"/>
        <v>Assay Pass</v>
      </c>
      <c r="I58" s="2" t="str">
        <f t="shared" si="2"/>
        <v>N/A</v>
      </c>
      <c r="J58" s="6"/>
      <c r="K58" s="13">
        <v>1392.2071921357399</v>
      </c>
      <c r="L58" s="13">
        <v>-0.99547857349762103</v>
      </c>
      <c r="M58" s="2" t="str">
        <f t="shared" si="3"/>
        <v>Reference</v>
      </c>
      <c r="N58" s="6"/>
      <c r="O58" s="21" t="s">
        <v>35</v>
      </c>
      <c r="P58" s="2" t="s">
        <v>143</v>
      </c>
      <c r="Q58" s="22" t="str">
        <f t="shared" si="4"/>
        <v>Reference</v>
      </c>
      <c r="R58" s="3" t="str">
        <f t="shared" si="5"/>
        <v>Reference</v>
      </c>
    </row>
    <row r="59" spans="1:18" x14ac:dyDescent="0.45">
      <c r="A59" s="24" t="s">
        <v>35</v>
      </c>
      <c r="B59" s="6"/>
      <c r="C59" s="13">
        <v>22.080354623993401</v>
      </c>
      <c r="D59" s="2" t="str">
        <f t="shared" si="0"/>
        <v>Sample Pass</v>
      </c>
      <c r="E59" s="6"/>
      <c r="F59" s="13">
        <v>23.606681196389601</v>
      </c>
      <c r="G59" s="13"/>
      <c r="H59" s="2" t="str">
        <f t="shared" si="1"/>
        <v>Assay Pass</v>
      </c>
      <c r="I59" s="2" t="str">
        <f t="shared" si="2"/>
        <v>N/A</v>
      </c>
      <c r="J59" s="6"/>
      <c r="K59" s="13">
        <v>2129.0066174448102</v>
      </c>
      <c r="L59" s="13">
        <v>-6.0909764938546704</v>
      </c>
      <c r="M59" s="2" t="str">
        <f t="shared" si="3"/>
        <v>Reference</v>
      </c>
      <c r="N59" s="6"/>
      <c r="O59" s="21" t="s">
        <v>35</v>
      </c>
      <c r="P59" s="2" t="s">
        <v>143</v>
      </c>
      <c r="Q59" s="22" t="str">
        <f t="shared" si="4"/>
        <v>Reference</v>
      </c>
      <c r="R59" s="3" t="str">
        <f t="shared" si="5"/>
        <v>Reference</v>
      </c>
    </row>
    <row r="60" spans="1:18" x14ac:dyDescent="0.45">
      <c r="A60" s="24" t="s">
        <v>36</v>
      </c>
      <c r="B60" s="6"/>
      <c r="C60" s="13">
        <v>22.578560078629899</v>
      </c>
      <c r="D60" s="2" t="str">
        <f t="shared" si="0"/>
        <v>Sample Pass</v>
      </c>
      <c r="E60" s="6"/>
      <c r="F60" s="13"/>
      <c r="G60" s="13">
        <v>23.9789950779729</v>
      </c>
      <c r="H60" s="2" t="str">
        <f t="shared" si="1"/>
        <v>N/A</v>
      </c>
      <c r="I60" s="2" t="str">
        <f t="shared" si="2"/>
        <v>Assay Pass</v>
      </c>
      <c r="J60" s="6"/>
      <c r="K60" s="13">
        <v>26.2345918726805</v>
      </c>
      <c r="L60" s="13">
        <v>902.00079658000902</v>
      </c>
      <c r="M60" s="2" t="str">
        <f t="shared" si="3"/>
        <v>Mutation</v>
      </c>
      <c r="N60" s="6"/>
      <c r="O60" s="21" t="s">
        <v>36</v>
      </c>
      <c r="P60" s="9" t="s">
        <v>146</v>
      </c>
      <c r="Q60" s="22" t="str">
        <f t="shared" si="4"/>
        <v>Mutation</v>
      </c>
      <c r="R60" s="3" t="str">
        <f t="shared" si="5"/>
        <v>Mutation</v>
      </c>
    </row>
    <row r="61" spans="1:18" x14ac:dyDescent="0.45">
      <c r="A61" s="24" t="s">
        <v>36</v>
      </c>
      <c r="B61" s="6"/>
      <c r="C61" s="13">
        <v>21.0355324417623</v>
      </c>
      <c r="D61" s="2" t="str">
        <f t="shared" si="0"/>
        <v>Sample Pass</v>
      </c>
      <c r="E61" s="6"/>
      <c r="F61" s="13"/>
      <c r="G61" s="13">
        <v>23.385090987537701</v>
      </c>
      <c r="H61" s="2" t="str">
        <f t="shared" si="1"/>
        <v>N/A</v>
      </c>
      <c r="I61" s="2" t="str">
        <f t="shared" si="2"/>
        <v>Assay Pass</v>
      </c>
      <c r="J61" s="6"/>
      <c r="K61" s="13">
        <v>34.037790579159299</v>
      </c>
      <c r="L61" s="13">
        <v>617.73500023243196</v>
      </c>
      <c r="M61" s="2" t="str">
        <f t="shared" si="3"/>
        <v>Mutation</v>
      </c>
      <c r="N61" s="6"/>
      <c r="O61" s="21" t="s">
        <v>36</v>
      </c>
      <c r="P61" s="9" t="s">
        <v>146</v>
      </c>
      <c r="Q61" s="22" t="str">
        <f t="shared" si="4"/>
        <v>Mutation</v>
      </c>
      <c r="R61" s="3" t="str">
        <f t="shared" si="5"/>
        <v>Mutation</v>
      </c>
    </row>
    <row r="62" spans="1:18" x14ac:dyDescent="0.45">
      <c r="A62" s="24" t="s">
        <v>37</v>
      </c>
      <c r="B62" s="6"/>
      <c r="C62" s="13">
        <v>26.044096506627799</v>
      </c>
      <c r="D62" s="2" t="str">
        <f t="shared" si="0"/>
        <v>Sample Pass</v>
      </c>
      <c r="E62" s="6"/>
      <c r="F62" s="13"/>
      <c r="G62" s="13"/>
      <c r="H62" s="2" t="str">
        <f t="shared" si="1"/>
        <v>Assay Fail</v>
      </c>
      <c r="I62" s="2" t="str">
        <f t="shared" si="2"/>
        <v>Assay Fail</v>
      </c>
      <c r="J62" s="6"/>
      <c r="K62" s="13">
        <v>34.525915373711499</v>
      </c>
      <c r="L62" s="13">
        <v>108.794632222131</v>
      </c>
      <c r="M62" s="2" t="str">
        <f t="shared" si="3"/>
        <v>Undetermined</v>
      </c>
      <c r="N62" s="6"/>
      <c r="O62" s="21" t="s">
        <v>37</v>
      </c>
      <c r="P62" s="9" t="s">
        <v>146</v>
      </c>
      <c r="Q62" s="22" t="str">
        <f t="shared" si="4"/>
        <v>Mutation</v>
      </c>
      <c r="R62" s="3" t="str">
        <f t="shared" si="5"/>
        <v>Inconclusive</v>
      </c>
    </row>
    <row r="63" spans="1:18" x14ac:dyDescent="0.45">
      <c r="A63" s="24" t="s">
        <v>37</v>
      </c>
      <c r="B63" s="6"/>
      <c r="C63" s="13">
        <v>25.2870227796294</v>
      </c>
      <c r="D63" s="2" t="str">
        <f t="shared" si="0"/>
        <v>Sample Pass</v>
      </c>
      <c r="E63" s="6"/>
      <c r="F63" s="13"/>
      <c r="G63" s="13"/>
      <c r="H63" s="2" t="str">
        <f t="shared" si="1"/>
        <v>Assay Fail</v>
      </c>
      <c r="I63" s="2" t="str">
        <f t="shared" si="2"/>
        <v>Assay Fail</v>
      </c>
      <c r="J63" s="6"/>
      <c r="K63" s="13">
        <v>54.438412156813698</v>
      </c>
      <c r="L63" s="13">
        <v>54.749091695379299</v>
      </c>
      <c r="M63" s="2" t="str">
        <f t="shared" si="3"/>
        <v>Undetermined</v>
      </c>
      <c r="N63" s="6"/>
      <c r="O63" s="21" t="s">
        <v>37</v>
      </c>
      <c r="P63" s="9" t="s">
        <v>146</v>
      </c>
      <c r="Q63" s="22" t="str">
        <f t="shared" si="4"/>
        <v>Mutation</v>
      </c>
      <c r="R63" s="3" t="str">
        <f t="shared" si="5"/>
        <v>Inconclusive</v>
      </c>
    </row>
    <row r="64" spans="1:18" x14ac:dyDescent="0.45">
      <c r="A64" s="24" t="s">
        <v>38</v>
      </c>
      <c r="B64" s="6"/>
      <c r="C64" s="13">
        <v>19.1766072308987</v>
      </c>
      <c r="D64" s="2" t="str">
        <f t="shared" si="0"/>
        <v>Sample Pass</v>
      </c>
      <c r="E64" s="6"/>
      <c r="F64" s="13"/>
      <c r="G64" s="13"/>
      <c r="H64" s="2" t="str">
        <f t="shared" si="1"/>
        <v>Assay Fail</v>
      </c>
      <c r="I64" s="2" t="str">
        <f t="shared" si="2"/>
        <v>Assay Fail</v>
      </c>
      <c r="J64" s="6"/>
      <c r="K64" s="13">
        <v>5.2871651507430197</v>
      </c>
      <c r="L64" s="13">
        <v>-4.2198607655955103</v>
      </c>
      <c r="M64" s="2" t="str">
        <f t="shared" si="3"/>
        <v>Undetermined</v>
      </c>
      <c r="N64" s="6"/>
      <c r="O64" s="21" t="s">
        <v>38</v>
      </c>
      <c r="P64" s="9" t="s">
        <v>146</v>
      </c>
      <c r="Q64" s="22" t="str">
        <f t="shared" si="4"/>
        <v>Mutation</v>
      </c>
      <c r="R64" s="3" t="str">
        <f t="shared" si="5"/>
        <v>Inconclusive</v>
      </c>
    </row>
    <row r="65" spans="1:18" x14ac:dyDescent="0.45">
      <c r="A65" s="24" t="s">
        <v>38</v>
      </c>
      <c r="B65" s="6"/>
      <c r="C65" s="13">
        <v>19.2948311910007</v>
      </c>
      <c r="D65" s="2" t="str">
        <f t="shared" si="0"/>
        <v>Sample Pass</v>
      </c>
      <c r="E65" s="6"/>
      <c r="F65" s="13"/>
      <c r="G65" s="13"/>
      <c r="H65" s="2" t="str">
        <f t="shared" si="1"/>
        <v>Assay Fail</v>
      </c>
      <c r="I65" s="2" t="str">
        <f t="shared" si="2"/>
        <v>Assay Fail</v>
      </c>
      <c r="J65" s="6"/>
      <c r="K65" s="13">
        <v>20.3320794960127</v>
      </c>
      <c r="L65" s="13">
        <v>51.984699691345199</v>
      </c>
      <c r="M65" s="2" t="str">
        <f t="shared" si="3"/>
        <v>Undetermined</v>
      </c>
      <c r="N65" s="6"/>
      <c r="O65" s="21" t="s">
        <v>38</v>
      </c>
      <c r="P65" s="9" t="s">
        <v>146</v>
      </c>
      <c r="Q65" s="22" t="str">
        <f t="shared" si="4"/>
        <v>Mutation</v>
      </c>
      <c r="R65" s="3" t="str">
        <f t="shared" si="5"/>
        <v>Inconclusive</v>
      </c>
    </row>
    <row r="66" spans="1:18" x14ac:dyDescent="0.45">
      <c r="A66" s="24" t="s">
        <v>39</v>
      </c>
      <c r="B66" s="6"/>
      <c r="C66" s="13">
        <v>23.338498295494801</v>
      </c>
      <c r="D66" s="2" t="str">
        <f t="shared" si="0"/>
        <v>Sample Pass</v>
      </c>
      <c r="E66" s="6"/>
      <c r="F66" s="13"/>
      <c r="G66" s="13"/>
      <c r="H66" s="2" t="str">
        <f t="shared" si="1"/>
        <v>Assay Fail</v>
      </c>
      <c r="I66" s="2" t="str">
        <f t="shared" si="2"/>
        <v>Assay Fail</v>
      </c>
      <c r="J66" s="6"/>
      <c r="K66" s="13">
        <v>87.931654476833003</v>
      </c>
      <c r="L66" s="13">
        <v>-6.2156072453330999</v>
      </c>
      <c r="M66" s="2" t="str">
        <f t="shared" si="3"/>
        <v>Undetermined</v>
      </c>
      <c r="N66" s="6"/>
      <c r="O66" s="21" t="s">
        <v>39</v>
      </c>
      <c r="P66" s="9" t="s">
        <v>146</v>
      </c>
      <c r="Q66" s="22" t="str">
        <f t="shared" si="4"/>
        <v>Mutation</v>
      </c>
      <c r="R66" s="3" t="str">
        <f t="shared" si="5"/>
        <v>Inconclusive</v>
      </c>
    </row>
    <row r="67" spans="1:18" x14ac:dyDescent="0.45">
      <c r="A67" s="24" t="s">
        <v>39</v>
      </c>
      <c r="B67" s="6"/>
      <c r="C67" s="13">
        <v>23.804318628739601</v>
      </c>
      <c r="D67" s="2" t="str">
        <f t="shared" ref="D67:D130" si="6">IF(C67&gt;33,"Sample Fail",IF(C67&gt;0,"Sample Pass","Sample Fail"))</f>
        <v>Sample Pass</v>
      </c>
      <c r="E67" s="6"/>
      <c r="F67" s="13">
        <v>31.005788757380699</v>
      </c>
      <c r="G67" s="13"/>
      <c r="H67" s="2" t="str">
        <f t="shared" ref="H67:H130" si="7">IF(F67&gt;32.87,"Assay Fail",IF(F67&gt;0,"Assay Pass",IF(AND(F67=0,G67=0),"Assay Fail",IF(AND(F67=0,I67="Assay Fail"),"Assay Fail","N/A"))))</f>
        <v>Assay Pass</v>
      </c>
      <c r="I67" s="2" t="str">
        <f t="shared" ref="I67:I130" si="8">IF(G67&gt;32.34,"Assay Fail",IF(G67&gt;0,"Assay Pass",IF(AND(F67=0,G67=0),"Assay Fail",IF(AND(G67=0,H67="Assay Fail"),"Assay Fail","N/A"))))</f>
        <v>N/A</v>
      </c>
      <c r="J67" s="6"/>
      <c r="K67" s="13">
        <v>243.91821157306401</v>
      </c>
      <c r="L67" s="13">
        <v>-4.0364680392904102</v>
      </c>
      <c r="M67" s="2" t="str">
        <f t="shared" ref="M67:M130" si="9">IF(D67="Sample Fail","Undetermined",IF(AND(D67="Sample Pass",H67="Assay Pass",K67&gt;L67),"Reference",IF(AND(D67="Sample Pass",I67="Assay Pass",L67&gt;K67),"Mutation","Undetermined")))</f>
        <v>Reference</v>
      </c>
      <c r="N67" s="6"/>
      <c r="O67" s="21" t="s">
        <v>39</v>
      </c>
      <c r="P67" s="9" t="s">
        <v>146</v>
      </c>
      <c r="Q67" s="22" t="str">
        <f t="shared" ref="Q67:Q130" si="10">IF(P67="B.1.1.7","Mutation",IF(P67="B.1.351","Mutation",IF(P67="P.1","Mutation",IF(P67="B.1.526","Mutation",IF(P67="B.1.1.318","Mutation","Reference")))))</f>
        <v>Mutation</v>
      </c>
      <c r="R67" s="3" t="str">
        <f t="shared" ref="R67:R130" si="11">IF(D67="Sample Fail","Rejected",IF(AND(D67="Sample Pass",H67="Assay Fail",M67="Undetermined"),"Inconclusive",IF(AND(D67="Sample Pass",I67="Assay Fail",M67="Undetermined"),"Inconclusive",IF(AND(D67="Sample Pass",M67="Mutation",Q67="Reference"),"False Positive",IF(AND(D67="Sample Pass",M67="Reference",Q67="Mutation"),"False Negative",IF(AND(D67="Sample Pass",M67="Mutation",Q67="Mutation"),"Mutation",IF(AND(D67="Sample Pass",M67="Reference",Q67="Reference"),"Reference","Not Resulted")))))))</f>
        <v>False Negative</v>
      </c>
    </row>
    <row r="68" spans="1:18" x14ac:dyDescent="0.45">
      <c r="A68" s="24" t="s">
        <v>40</v>
      </c>
      <c r="B68" s="6"/>
      <c r="C68" s="13">
        <v>25.959181058365601</v>
      </c>
      <c r="D68" s="2" t="str">
        <f t="shared" si="6"/>
        <v>Sample Pass</v>
      </c>
      <c r="E68" s="6"/>
      <c r="F68" s="13">
        <v>28.2425925371296</v>
      </c>
      <c r="G68" s="13"/>
      <c r="H68" s="2" t="str">
        <f t="shared" si="7"/>
        <v>Assay Pass</v>
      </c>
      <c r="I68" s="2" t="str">
        <f t="shared" si="8"/>
        <v>N/A</v>
      </c>
      <c r="J68" s="6"/>
      <c r="K68" s="13">
        <v>307.05923026433999</v>
      </c>
      <c r="L68" s="13">
        <v>-8.2749768446656198</v>
      </c>
      <c r="M68" s="2" t="str">
        <f t="shared" si="9"/>
        <v>Reference</v>
      </c>
      <c r="N68" s="6"/>
      <c r="O68" s="21" t="s">
        <v>40</v>
      </c>
      <c r="P68" s="2" t="s">
        <v>143</v>
      </c>
      <c r="Q68" s="22" t="str">
        <f t="shared" si="10"/>
        <v>Reference</v>
      </c>
      <c r="R68" s="3" t="str">
        <f t="shared" si="11"/>
        <v>Reference</v>
      </c>
    </row>
    <row r="69" spans="1:18" x14ac:dyDescent="0.45">
      <c r="A69" s="24" t="s">
        <v>40</v>
      </c>
      <c r="B69" s="6"/>
      <c r="C69" s="13">
        <v>25.428847507313801</v>
      </c>
      <c r="D69" s="2" t="str">
        <f t="shared" si="6"/>
        <v>Sample Pass</v>
      </c>
      <c r="E69" s="6"/>
      <c r="F69" s="13">
        <v>29.394749754315999</v>
      </c>
      <c r="G69" s="13"/>
      <c r="H69" s="2" t="str">
        <f t="shared" si="7"/>
        <v>Assay Pass</v>
      </c>
      <c r="I69" s="2" t="str">
        <f t="shared" si="8"/>
        <v>N/A</v>
      </c>
      <c r="J69" s="6"/>
      <c r="K69" s="13">
        <v>427.44669734227602</v>
      </c>
      <c r="L69" s="13">
        <v>-2.0841265409085299</v>
      </c>
      <c r="M69" s="2" t="str">
        <f t="shared" si="9"/>
        <v>Reference</v>
      </c>
      <c r="N69" s="6"/>
      <c r="O69" s="21" t="s">
        <v>40</v>
      </c>
      <c r="P69" s="2" t="s">
        <v>143</v>
      </c>
      <c r="Q69" s="22" t="str">
        <f t="shared" si="10"/>
        <v>Reference</v>
      </c>
      <c r="R69" s="3" t="str">
        <f t="shared" si="11"/>
        <v>Reference</v>
      </c>
    </row>
    <row r="70" spans="1:18" x14ac:dyDescent="0.45">
      <c r="A70" s="24" t="s">
        <v>41</v>
      </c>
      <c r="B70" s="6"/>
      <c r="C70" s="13">
        <v>40.583460907208597</v>
      </c>
      <c r="D70" s="2" t="str">
        <f t="shared" si="6"/>
        <v>Sample Fail</v>
      </c>
      <c r="E70" s="6"/>
      <c r="F70" s="13"/>
      <c r="G70" s="13"/>
      <c r="H70" s="2" t="str">
        <f t="shared" si="7"/>
        <v>Assay Fail</v>
      </c>
      <c r="I70" s="2" t="str">
        <f t="shared" si="8"/>
        <v>Assay Fail</v>
      </c>
      <c r="J70" s="6"/>
      <c r="K70" s="13">
        <v>-11.8683758636398</v>
      </c>
      <c r="L70" s="13">
        <v>-9.6296848809679396</v>
      </c>
      <c r="M70" s="2" t="str">
        <f t="shared" si="9"/>
        <v>Undetermined</v>
      </c>
      <c r="N70" s="6"/>
      <c r="O70" s="21" t="s">
        <v>41</v>
      </c>
      <c r="P70" s="2" t="s">
        <v>152</v>
      </c>
      <c r="Q70" s="22" t="str">
        <f t="shared" si="10"/>
        <v>Reference</v>
      </c>
      <c r="R70" s="3" t="str">
        <f t="shared" si="11"/>
        <v>Rejected</v>
      </c>
    </row>
    <row r="71" spans="1:18" x14ac:dyDescent="0.45">
      <c r="A71" s="24" t="s">
        <v>41</v>
      </c>
      <c r="B71" s="6"/>
      <c r="C71" s="13">
        <v>36.572604886588501</v>
      </c>
      <c r="D71" s="2" t="str">
        <f t="shared" si="6"/>
        <v>Sample Fail</v>
      </c>
      <c r="E71" s="6"/>
      <c r="F71" s="13"/>
      <c r="G71" s="13"/>
      <c r="H71" s="2" t="str">
        <f t="shared" si="7"/>
        <v>Assay Fail</v>
      </c>
      <c r="I71" s="2" t="str">
        <f t="shared" si="8"/>
        <v>Assay Fail</v>
      </c>
      <c r="J71" s="6"/>
      <c r="K71" s="13">
        <v>-1.51659062966974</v>
      </c>
      <c r="L71" s="13">
        <v>-5.3662491722634504</v>
      </c>
      <c r="M71" s="2" t="str">
        <f t="shared" si="9"/>
        <v>Undetermined</v>
      </c>
      <c r="N71" s="6"/>
      <c r="O71" s="21" t="s">
        <v>41</v>
      </c>
      <c r="P71" s="2" t="s">
        <v>152</v>
      </c>
      <c r="Q71" s="22" t="str">
        <f t="shared" si="10"/>
        <v>Reference</v>
      </c>
      <c r="R71" s="3" t="str">
        <f t="shared" si="11"/>
        <v>Rejected</v>
      </c>
    </row>
    <row r="72" spans="1:18" x14ac:dyDescent="0.45">
      <c r="A72" s="24" t="s">
        <v>42</v>
      </c>
      <c r="B72" s="6"/>
      <c r="C72" s="13">
        <v>21.701653293669601</v>
      </c>
      <c r="D72" s="2" t="str">
        <f t="shared" si="6"/>
        <v>Sample Pass</v>
      </c>
      <c r="E72" s="6"/>
      <c r="F72" s="13">
        <v>24.646099616314199</v>
      </c>
      <c r="G72" s="13"/>
      <c r="H72" s="2" t="str">
        <f t="shared" si="7"/>
        <v>Assay Pass</v>
      </c>
      <c r="I72" s="2" t="str">
        <f t="shared" si="8"/>
        <v>N/A</v>
      </c>
      <c r="J72" s="6"/>
      <c r="K72" s="13">
        <v>228.97107353835801</v>
      </c>
      <c r="L72" s="13">
        <v>-0.213436445222669</v>
      </c>
      <c r="M72" s="2" t="str">
        <f t="shared" si="9"/>
        <v>Reference</v>
      </c>
      <c r="N72" s="6"/>
      <c r="O72" s="21" t="s">
        <v>42</v>
      </c>
      <c r="P72" s="2" t="s">
        <v>142</v>
      </c>
      <c r="Q72" s="22" t="str">
        <f t="shared" si="10"/>
        <v>Reference</v>
      </c>
      <c r="R72" s="3" t="str">
        <f t="shared" si="11"/>
        <v>Reference</v>
      </c>
    </row>
    <row r="73" spans="1:18" x14ac:dyDescent="0.45">
      <c r="A73" s="24" t="s">
        <v>42</v>
      </c>
      <c r="B73" s="6"/>
      <c r="C73" s="13">
        <v>22.149683235475401</v>
      </c>
      <c r="D73" s="2" t="str">
        <f t="shared" si="6"/>
        <v>Sample Pass</v>
      </c>
      <c r="E73" s="6"/>
      <c r="F73" s="13">
        <v>29.803369871227801</v>
      </c>
      <c r="G73" s="13"/>
      <c r="H73" s="2" t="str">
        <f t="shared" si="7"/>
        <v>Assay Pass</v>
      </c>
      <c r="I73" s="2" t="str">
        <f t="shared" si="8"/>
        <v>N/A</v>
      </c>
      <c r="J73" s="6"/>
      <c r="K73" s="13">
        <v>642.624246321903</v>
      </c>
      <c r="L73" s="13">
        <v>-2.4925539254031701</v>
      </c>
      <c r="M73" s="2" t="str">
        <f t="shared" si="9"/>
        <v>Reference</v>
      </c>
      <c r="N73" s="6"/>
      <c r="O73" s="21" t="s">
        <v>42</v>
      </c>
      <c r="P73" s="2" t="s">
        <v>142</v>
      </c>
      <c r="Q73" s="22" t="str">
        <f t="shared" si="10"/>
        <v>Reference</v>
      </c>
      <c r="R73" s="3" t="str">
        <f t="shared" si="11"/>
        <v>Reference</v>
      </c>
    </row>
    <row r="74" spans="1:18" x14ac:dyDescent="0.45">
      <c r="A74" s="24" t="s">
        <v>43</v>
      </c>
      <c r="B74" s="6"/>
      <c r="C74" s="13">
        <v>20.246032414749902</v>
      </c>
      <c r="D74" s="2" t="str">
        <f t="shared" si="6"/>
        <v>Sample Pass</v>
      </c>
      <c r="E74" s="6"/>
      <c r="F74" s="13">
        <v>23.350705545676501</v>
      </c>
      <c r="G74" s="13"/>
      <c r="H74" s="2" t="str">
        <f t="shared" si="7"/>
        <v>Assay Pass</v>
      </c>
      <c r="I74" s="2" t="str">
        <f t="shared" si="8"/>
        <v>N/A</v>
      </c>
      <c r="J74" s="6"/>
      <c r="K74" s="13">
        <v>1210.9430695455601</v>
      </c>
      <c r="L74" s="13">
        <v>-3.0300516041365899</v>
      </c>
      <c r="M74" s="2" t="str">
        <f t="shared" si="9"/>
        <v>Reference</v>
      </c>
      <c r="N74" s="6"/>
      <c r="O74" s="21" t="s">
        <v>43</v>
      </c>
      <c r="P74" s="2" t="s">
        <v>143</v>
      </c>
      <c r="Q74" s="22" t="str">
        <f t="shared" si="10"/>
        <v>Reference</v>
      </c>
      <c r="R74" s="3" t="str">
        <f t="shared" si="11"/>
        <v>Reference</v>
      </c>
    </row>
    <row r="75" spans="1:18" x14ac:dyDescent="0.45">
      <c r="A75" s="24" t="s">
        <v>43</v>
      </c>
      <c r="B75" s="6"/>
      <c r="C75" s="13">
        <v>20.116783131017002</v>
      </c>
      <c r="D75" s="2" t="str">
        <f t="shared" si="6"/>
        <v>Sample Pass</v>
      </c>
      <c r="E75" s="6"/>
      <c r="F75" s="13">
        <v>22.6844979292121</v>
      </c>
      <c r="G75" s="13"/>
      <c r="H75" s="2" t="str">
        <f t="shared" si="7"/>
        <v>Assay Pass</v>
      </c>
      <c r="I75" s="2" t="str">
        <f t="shared" si="8"/>
        <v>N/A</v>
      </c>
      <c r="J75" s="6"/>
      <c r="K75" s="13">
        <v>1808.7826348527201</v>
      </c>
      <c r="L75" s="13">
        <v>2.8887695211610702</v>
      </c>
      <c r="M75" s="2" t="str">
        <f t="shared" si="9"/>
        <v>Reference</v>
      </c>
      <c r="N75" s="6"/>
      <c r="O75" s="21" t="s">
        <v>43</v>
      </c>
      <c r="P75" s="2" t="s">
        <v>143</v>
      </c>
      <c r="Q75" s="22" t="str">
        <f t="shared" si="10"/>
        <v>Reference</v>
      </c>
      <c r="R75" s="3" t="str">
        <f t="shared" si="11"/>
        <v>Reference</v>
      </c>
    </row>
    <row r="76" spans="1:18" x14ac:dyDescent="0.45">
      <c r="A76" s="24" t="s">
        <v>44</v>
      </c>
      <c r="B76" s="6"/>
      <c r="C76" s="13">
        <v>19.558242849785401</v>
      </c>
      <c r="D76" s="2" t="str">
        <f t="shared" si="6"/>
        <v>Sample Pass</v>
      </c>
      <c r="E76" s="6"/>
      <c r="F76" s="13">
        <v>21.961339909924799</v>
      </c>
      <c r="G76" s="13"/>
      <c r="H76" s="2" t="str">
        <f t="shared" si="7"/>
        <v>Assay Pass</v>
      </c>
      <c r="I76" s="2" t="str">
        <f t="shared" si="8"/>
        <v>N/A</v>
      </c>
      <c r="J76" s="6"/>
      <c r="K76" s="13">
        <v>1999.39294871162</v>
      </c>
      <c r="L76" s="13">
        <v>-5.0804395856512201</v>
      </c>
      <c r="M76" s="2" t="str">
        <f t="shared" si="9"/>
        <v>Reference</v>
      </c>
      <c r="N76" s="6"/>
      <c r="O76" s="21" t="s">
        <v>44</v>
      </c>
      <c r="P76" s="9" t="s">
        <v>148</v>
      </c>
      <c r="Q76" s="22" t="str">
        <f t="shared" si="10"/>
        <v>Reference</v>
      </c>
      <c r="R76" s="3" t="str">
        <f t="shared" si="11"/>
        <v>Reference</v>
      </c>
    </row>
    <row r="77" spans="1:18" x14ac:dyDescent="0.45">
      <c r="A77" s="24" t="s">
        <v>44</v>
      </c>
      <c r="B77" s="6"/>
      <c r="C77" s="13">
        <v>19.533725560946401</v>
      </c>
      <c r="D77" s="2" t="str">
        <f t="shared" si="6"/>
        <v>Sample Pass</v>
      </c>
      <c r="E77" s="6"/>
      <c r="F77" s="13">
        <v>22.041179174445301</v>
      </c>
      <c r="G77" s="13"/>
      <c r="H77" s="2" t="str">
        <f t="shared" si="7"/>
        <v>Assay Pass</v>
      </c>
      <c r="I77" s="2" t="str">
        <f t="shared" si="8"/>
        <v>N/A</v>
      </c>
      <c r="J77" s="6"/>
      <c r="K77" s="13">
        <v>2098.2050299869702</v>
      </c>
      <c r="L77" s="13">
        <v>-1.6839627327044599E-2</v>
      </c>
      <c r="M77" s="2" t="str">
        <f t="shared" si="9"/>
        <v>Reference</v>
      </c>
      <c r="N77" s="6"/>
      <c r="O77" s="21" t="s">
        <v>44</v>
      </c>
      <c r="P77" s="9" t="s">
        <v>148</v>
      </c>
      <c r="Q77" s="22" t="str">
        <f t="shared" si="10"/>
        <v>Reference</v>
      </c>
      <c r="R77" s="3" t="str">
        <f t="shared" si="11"/>
        <v>Reference</v>
      </c>
    </row>
    <row r="78" spans="1:18" x14ac:dyDescent="0.45">
      <c r="A78" s="24" t="s">
        <v>45</v>
      </c>
      <c r="B78" s="6"/>
      <c r="C78" s="13">
        <v>24.221302747474098</v>
      </c>
      <c r="D78" s="2" t="str">
        <f t="shared" si="6"/>
        <v>Sample Pass</v>
      </c>
      <c r="E78" s="6"/>
      <c r="F78" s="13"/>
      <c r="G78" s="13"/>
      <c r="H78" s="2" t="str">
        <f t="shared" si="7"/>
        <v>Assay Fail</v>
      </c>
      <c r="I78" s="2" t="str">
        <f t="shared" si="8"/>
        <v>Assay Fail</v>
      </c>
      <c r="J78" s="6"/>
      <c r="K78" s="13">
        <v>106.947578904468</v>
      </c>
      <c r="L78" s="13">
        <v>-6.1432701249104902</v>
      </c>
      <c r="M78" s="2" t="str">
        <f t="shared" si="9"/>
        <v>Undetermined</v>
      </c>
      <c r="N78" s="6"/>
      <c r="O78" s="21" t="s">
        <v>45</v>
      </c>
      <c r="P78" s="9" t="s">
        <v>148</v>
      </c>
      <c r="Q78" s="22" t="str">
        <f t="shared" si="10"/>
        <v>Reference</v>
      </c>
      <c r="R78" s="3" t="str">
        <f t="shared" si="11"/>
        <v>Inconclusive</v>
      </c>
    </row>
    <row r="79" spans="1:18" x14ac:dyDescent="0.45">
      <c r="A79" s="24" t="s">
        <v>45</v>
      </c>
      <c r="B79" s="6"/>
      <c r="C79" s="13">
        <v>23.185101766192801</v>
      </c>
      <c r="D79" s="2" t="str">
        <f t="shared" si="6"/>
        <v>Sample Pass</v>
      </c>
      <c r="E79" s="6"/>
      <c r="F79" s="13">
        <v>28.6714653693641</v>
      </c>
      <c r="G79" s="13"/>
      <c r="H79" s="2" t="str">
        <f t="shared" si="7"/>
        <v>Assay Pass</v>
      </c>
      <c r="I79" s="2" t="str">
        <f t="shared" si="8"/>
        <v>N/A</v>
      </c>
      <c r="J79" s="6"/>
      <c r="K79" s="13">
        <v>265.68438237928098</v>
      </c>
      <c r="L79" s="13">
        <v>-2.0968805209618</v>
      </c>
      <c r="M79" s="2" t="str">
        <f t="shared" si="9"/>
        <v>Reference</v>
      </c>
      <c r="N79" s="6"/>
      <c r="O79" s="21" t="s">
        <v>45</v>
      </c>
      <c r="P79" s="9" t="s">
        <v>148</v>
      </c>
      <c r="Q79" s="22" t="str">
        <f t="shared" si="10"/>
        <v>Reference</v>
      </c>
      <c r="R79" s="3" t="str">
        <f t="shared" si="11"/>
        <v>Reference</v>
      </c>
    </row>
    <row r="80" spans="1:18" x14ac:dyDescent="0.45">
      <c r="A80" s="24" t="s">
        <v>46</v>
      </c>
      <c r="B80" s="6"/>
      <c r="C80" s="13">
        <v>18.551193551632402</v>
      </c>
      <c r="D80" s="2" t="str">
        <f t="shared" si="6"/>
        <v>Sample Pass</v>
      </c>
      <c r="E80" s="6"/>
      <c r="F80" s="13">
        <v>21.0451130282793</v>
      </c>
      <c r="G80" s="13"/>
      <c r="H80" s="2" t="str">
        <f t="shared" si="7"/>
        <v>Assay Pass</v>
      </c>
      <c r="I80" s="2" t="str">
        <f t="shared" si="8"/>
        <v>N/A</v>
      </c>
      <c r="J80" s="6"/>
      <c r="K80" s="13">
        <v>2413.2095624185499</v>
      </c>
      <c r="L80" s="13">
        <v>-4.7522052966778601</v>
      </c>
      <c r="M80" s="2" t="str">
        <f t="shared" si="9"/>
        <v>Reference</v>
      </c>
      <c r="N80" s="6"/>
      <c r="O80" s="21" t="s">
        <v>46</v>
      </c>
      <c r="P80" s="9" t="s">
        <v>148</v>
      </c>
      <c r="Q80" s="22" t="str">
        <f t="shared" si="10"/>
        <v>Reference</v>
      </c>
      <c r="R80" s="3" t="str">
        <f t="shared" si="11"/>
        <v>Reference</v>
      </c>
    </row>
    <row r="81" spans="1:18" x14ac:dyDescent="0.45">
      <c r="A81" s="24" t="s">
        <v>46</v>
      </c>
      <c r="B81" s="6"/>
      <c r="C81" s="13">
        <v>18.7354466034434</v>
      </c>
      <c r="D81" s="2" t="str">
        <f t="shared" si="6"/>
        <v>Sample Pass</v>
      </c>
      <c r="E81" s="6"/>
      <c r="F81" s="13">
        <v>20.954178581743399</v>
      </c>
      <c r="G81" s="13"/>
      <c r="H81" s="2" t="str">
        <f t="shared" si="7"/>
        <v>Assay Pass</v>
      </c>
      <c r="I81" s="2" t="str">
        <f t="shared" si="8"/>
        <v>N/A</v>
      </c>
      <c r="J81" s="6"/>
      <c r="K81" s="13">
        <v>2671.5028685235902</v>
      </c>
      <c r="L81" s="13">
        <v>-6.6886397178345796</v>
      </c>
      <c r="M81" s="2" t="str">
        <f t="shared" si="9"/>
        <v>Reference</v>
      </c>
      <c r="N81" s="6"/>
      <c r="O81" s="21" t="s">
        <v>46</v>
      </c>
      <c r="P81" s="9" t="s">
        <v>148</v>
      </c>
      <c r="Q81" s="22" t="str">
        <f t="shared" si="10"/>
        <v>Reference</v>
      </c>
      <c r="R81" s="3" t="str">
        <f t="shared" si="11"/>
        <v>Reference</v>
      </c>
    </row>
    <row r="82" spans="1:18" x14ac:dyDescent="0.45">
      <c r="A82" s="24" t="s">
        <v>47</v>
      </c>
      <c r="B82" s="6"/>
      <c r="C82" s="13">
        <v>23.3183220283087</v>
      </c>
      <c r="D82" s="2" t="str">
        <f t="shared" si="6"/>
        <v>Sample Pass</v>
      </c>
      <c r="E82" s="6"/>
      <c r="F82" s="13"/>
      <c r="G82" s="13"/>
      <c r="H82" s="2" t="str">
        <f t="shared" si="7"/>
        <v>Assay Fail</v>
      </c>
      <c r="I82" s="2" t="str">
        <f t="shared" si="8"/>
        <v>Assay Fail</v>
      </c>
      <c r="J82" s="6"/>
      <c r="K82" s="13">
        <v>39.433378457200398</v>
      </c>
      <c r="L82" s="13">
        <v>125.519624463955</v>
      </c>
      <c r="M82" s="2" t="str">
        <f t="shared" si="9"/>
        <v>Undetermined</v>
      </c>
      <c r="N82" s="6"/>
      <c r="O82" s="21" t="s">
        <v>47</v>
      </c>
      <c r="P82" s="9" t="s">
        <v>146</v>
      </c>
      <c r="Q82" s="22" t="str">
        <f t="shared" si="10"/>
        <v>Mutation</v>
      </c>
      <c r="R82" s="3" t="str">
        <f t="shared" si="11"/>
        <v>Inconclusive</v>
      </c>
    </row>
    <row r="83" spans="1:18" x14ac:dyDescent="0.45">
      <c r="A83" s="24" t="s">
        <v>47</v>
      </c>
      <c r="B83" s="6"/>
      <c r="C83" s="13">
        <v>24.185916744247301</v>
      </c>
      <c r="D83" s="2" t="str">
        <f t="shared" si="6"/>
        <v>Sample Pass</v>
      </c>
      <c r="E83" s="6"/>
      <c r="F83" s="13"/>
      <c r="G83" s="13"/>
      <c r="H83" s="2" t="str">
        <f t="shared" si="7"/>
        <v>Assay Fail</v>
      </c>
      <c r="I83" s="2" t="str">
        <f t="shared" si="8"/>
        <v>Assay Fail</v>
      </c>
      <c r="J83" s="6"/>
      <c r="K83" s="13">
        <v>54.454421185280403</v>
      </c>
      <c r="L83" s="13">
        <v>101.46751195225301</v>
      </c>
      <c r="M83" s="2" t="str">
        <f t="shared" si="9"/>
        <v>Undetermined</v>
      </c>
      <c r="N83" s="6"/>
      <c r="O83" s="21" t="s">
        <v>47</v>
      </c>
      <c r="P83" s="9" t="s">
        <v>146</v>
      </c>
      <c r="Q83" s="22" t="str">
        <f t="shared" si="10"/>
        <v>Mutation</v>
      </c>
      <c r="R83" s="3" t="str">
        <f t="shared" si="11"/>
        <v>Inconclusive</v>
      </c>
    </row>
    <row r="84" spans="1:18" x14ac:dyDescent="0.45">
      <c r="A84" s="24" t="s">
        <v>48</v>
      </c>
      <c r="B84" s="6"/>
      <c r="C84" s="13">
        <v>15.523838756792699</v>
      </c>
      <c r="D84" s="2" t="str">
        <f t="shared" si="6"/>
        <v>Sample Pass</v>
      </c>
      <c r="E84" s="6"/>
      <c r="F84" s="13">
        <v>23.143180164243301</v>
      </c>
      <c r="G84" s="13">
        <v>20.0405973650109</v>
      </c>
      <c r="H84" s="2" t="str">
        <f t="shared" si="7"/>
        <v>Assay Pass</v>
      </c>
      <c r="I84" s="2" t="str">
        <f t="shared" si="8"/>
        <v>Assay Pass</v>
      </c>
      <c r="J84" s="6"/>
      <c r="K84" s="13">
        <v>215.77836745492399</v>
      </c>
      <c r="L84" s="13">
        <v>863.59956756787301</v>
      </c>
      <c r="M84" s="2" t="str">
        <f t="shared" si="9"/>
        <v>Mutation</v>
      </c>
      <c r="N84" s="6"/>
      <c r="O84" s="21" t="s">
        <v>48</v>
      </c>
      <c r="P84" s="9" t="s">
        <v>146</v>
      </c>
      <c r="Q84" s="22" t="str">
        <f t="shared" si="10"/>
        <v>Mutation</v>
      </c>
      <c r="R84" s="3" t="str">
        <f t="shared" si="11"/>
        <v>Mutation</v>
      </c>
    </row>
    <row r="85" spans="1:18" x14ac:dyDescent="0.45">
      <c r="A85" s="24" t="s">
        <v>48</v>
      </c>
      <c r="B85" s="6"/>
      <c r="C85" s="13">
        <v>15.9197670066306</v>
      </c>
      <c r="D85" s="2" t="str">
        <f t="shared" si="6"/>
        <v>Sample Pass</v>
      </c>
      <c r="E85" s="6"/>
      <c r="F85" s="13">
        <v>26.242689565490601</v>
      </c>
      <c r="G85" s="13">
        <v>20.3327412531332</v>
      </c>
      <c r="H85" s="2" t="str">
        <f t="shared" si="7"/>
        <v>Assay Pass</v>
      </c>
      <c r="I85" s="2" t="str">
        <f t="shared" si="8"/>
        <v>Assay Pass</v>
      </c>
      <c r="J85" s="6"/>
      <c r="K85" s="13">
        <v>216.17218510498699</v>
      </c>
      <c r="L85" s="13">
        <v>739.05901172454298</v>
      </c>
      <c r="M85" s="2" t="str">
        <f t="shared" si="9"/>
        <v>Mutation</v>
      </c>
      <c r="N85" s="6"/>
      <c r="O85" s="21" t="s">
        <v>48</v>
      </c>
      <c r="P85" s="9" t="s">
        <v>146</v>
      </c>
      <c r="Q85" s="22" t="str">
        <f t="shared" si="10"/>
        <v>Mutation</v>
      </c>
      <c r="R85" s="3" t="str">
        <f t="shared" si="11"/>
        <v>Mutation</v>
      </c>
    </row>
    <row r="86" spans="1:18" x14ac:dyDescent="0.45">
      <c r="A86" s="24" t="s">
        <v>49</v>
      </c>
      <c r="B86" s="6"/>
      <c r="C86" s="13">
        <v>27.5501008738777</v>
      </c>
      <c r="D86" s="2" t="str">
        <f t="shared" si="6"/>
        <v>Sample Pass</v>
      </c>
      <c r="E86" s="6"/>
      <c r="F86" s="13"/>
      <c r="G86" s="13"/>
      <c r="H86" s="2" t="str">
        <f t="shared" si="7"/>
        <v>Assay Fail</v>
      </c>
      <c r="I86" s="2" t="str">
        <f t="shared" si="8"/>
        <v>Assay Fail</v>
      </c>
      <c r="J86" s="6"/>
      <c r="K86" s="13">
        <v>-3.2460676788741698</v>
      </c>
      <c r="L86" s="13">
        <v>1.80174843928808</v>
      </c>
      <c r="M86" s="2" t="str">
        <f t="shared" si="9"/>
        <v>Undetermined</v>
      </c>
      <c r="N86" s="6"/>
      <c r="O86" s="21" t="s">
        <v>49</v>
      </c>
      <c r="P86" s="9" t="s">
        <v>146</v>
      </c>
      <c r="Q86" s="22" t="str">
        <f t="shared" si="10"/>
        <v>Mutation</v>
      </c>
      <c r="R86" s="3" t="str">
        <f t="shared" si="11"/>
        <v>Inconclusive</v>
      </c>
    </row>
    <row r="87" spans="1:18" x14ac:dyDescent="0.45">
      <c r="A87" s="24" t="s">
        <v>49</v>
      </c>
      <c r="B87" s="6"/>
      <c r="C87" s="13">
        <v>27.125454529126099</v>
      </c>
      <c r="D87" s="2" t="str">
        <f t="shared" si="6"/>
        <v>Sample Pass</v>
      </c>
      <c r="E87" s="6"/>
      <c r="F87" s="13"/>
      <c r="G87" s="13"/>
      <c r="H87" s="2" t="str">
        <f t="shared" si="7"/>
        <v>Assay Fail</v>
      </c>
      <c r="I87" s="2" t="str">
        <f t="shared" si="8"/>
        <v>Assay Fail</v>
      </c>
      <c r="J87" s="6"/>
      <c r="K87" s="13">
        <v>-1.5483450388464901</v>
      </c>
      <c r="L87" s="13">
        <v>4.0923503508151997</v>
      </c>
      <c r="M87" s="2" t="str">
        <f t="shared" si="9"/>
        <v>Undetermined</v>
      </c>
      <c r="N87" s="6"/>
      <c r="O87" s="21" t="s">
        <v>49</v>
      </c>
      <c r="P87" s="9" t="s">
        <v>146</v>
      </c>
      <c r="Q87" s="22" t="str">
        <f t="shared" si="10"/>
        <v>Mutation</v>
      </c>
      <c r="R87" s="3" t="str">
        <f t="shared" si="11"/>
        <v>Inconclusive</v>
      </c>
    </row>
    <row r="88" spans="1:18" x14ac:dyDescent="0.45">
      <c r="A88" s="24" t="s">
        <v>50</v>
      </c>
      <c r="B88" s="6"/>
      <c r="C88" s="13">
        <v>16.928347863871501</v>
      </c>
      <c r="D88" s="2" t="str">
        <f t="shared" si="6"/>
        <v>Sample Pass</v>
      </c>
      <c r="E88" s="6"/>
      <c r="F88" s="13"/>
      <c r="G88" s="13">
        <v>21.3217085463573</v>
      </c>
      <c r="H88" s="2" t="str">
        <f t="shared" si="7"/>
        <v>N/A</v>
      </c>
      <c r="I88" s="2" t="str">
        <f t="shared" si="8"/>
        <v>Assay Pass</v>
      </c>
      <c r="J88" s="6"/>
      <c r="K88" s="13">
        <v>-16.7410885710751</v>
      </c>
      <c r="L88" s="13">
        <v>623.27575276871198</v>
      </c>
      <c r="M88" s="2" t="str">
        <f t="shared" si="9"/>
        <v>Mutation</v>
      </c>
      <c r="N88" s="6"/>
      <c r="O88" s="21" t="s">
        <v>50</v>
      </c>
      <c r="P88" s="2" t="s">
        <v>153</v>
      </c>
      <c r="Q88" s="22" t="str">
        <f t="shared" si="10"/>
        <v>Mutation</v>
      </c>
      <c r="R88" s="3" t="str">
        <f t="shared" si="11"/>
        <v>Mutation</v>
      </c>
    </row>
    <row r="89" spans="1:18" x14ac:dyDescent="0.45">
      <c r="A89" s="24" t="s">
        <v>50</v>
      </c>
      <c r="B89" s="6"/>
      <c r="C89" s="13">
        <v>18.825110202514001</v>
      </c>
      <c r="D89" s="2" t="str">
        <f t="shared" si="6"/>
        <v>Sample Pass</v>
      </c>
      <c r="E89" s="6"/>
      <c r="F89" s="13"/>
      <c r="G89" s="13">
        <v>23.936448393505199</v>
      </c>
      <c r="H89" s="2" t="str">
        <f t="shared" si="7"/>
        <v>N/A</v>
      </c>
      <c r="I89" s="2" t="str">
        <f t="shared" si="8"/>
        <v>Assay Pass</v>
      </c>
      <c r="J89" s="6"/>
      <c r="K89" s="13">
        <v>-9.6857728222398691</v>
      </c>
      <c r="L89" s="13">
        <v>313.50944036444099</v>
      </c>
      <c r="M89" s="2" t="str">
        <f t="shared" si="9"/>
        <v>Mutation</v>
      </c>
      <c r="N89" s="6"/>
      <c r="O89" s="21" t="s">
        <v>50</v>
      </c>
      <c r="P89" s="2" t="s">
        <v>153</v>
      </c>
      <c r="Q89" s="22" t="str">
        <f t="shared" si="10"/>
        <v>Mutation</v>
      </c>
      <c r="R89" s="3" t="str">
        <f t="shared" si="11"/>
        <v>Mutation</v>
      </c>
    </row>
    <row r="90" spans="1:18" x14ac:dyDescent="0.45">
      <c r="A90" s="24" t="s">
        <v>51</v>
      </c>
      <c r="B90" s="6"/>
      <c r="C90" s="13">
        <v>25.588212865131599</v>
      </c>
      <c r="D90" s="2" t="str">
        <f t="shared" si="6"/>
        <v>Sample Pass</v>
      </c>
      <c r="E90" s="6"/>
      <c r="F90" s="13"/>
      <c r="G90" s="13"/>
      <c r="H90" s="2" t="str">
        <f t="shared" si="7"/>
        <v>Assay Fail</v>
      </c>
      <c r="I90" s="2" t="str">
        <f t="shared" si="8"/>
        <v>Assay Fail</v>
      </c>
      <c r="J90" s="6"/>
      <c r="K90" s="13">
        <v>-11.8023272011387</v>
      </c>
      <c r="L90" s="13">
        <v>155.164127958828</v>
      </c>
      <c r="M90" s="2" t="str">
        <f t="shared" si="9"/>
        <v>Undetermined</v>
      </c>
      <c r="N90" s="6"/>
      <c r="O90" s="21" t="s">
        <v>51</v>
      </c>
      <c r="P90" s="9" t="s">
        <v>153</v>
      </c>
      <c r="Q90" s="22" t="str">
        <f t="shared" si="10"/>
        <v>Mutation</v>
      </c>
      <c r="R90" s="3" t="str">
        <f t="shared" si="11"/>
        <v>Inconclusive</v>
      </c>
    </row>
    <row r="91" spans="1:18" x14ac:dyDescent="0.45">
      <c r="A91" s="24" t="s">
        <v>51</v>
      </c>
      <c r="B91" s="6"/>
      <c r="C91" s="13">
        <v>25.638104519975499</v>
      </c>
      <c r="D91" s="2" t="str">
        <f t="shared" si="6"/>
        <v>Sample Pass</v>
      </c>
      <c r="E91" s="6"/>
      <c r="F91" s="13"/>
      <c r="G91" s="13"/>
      <c r="H91" s="2" t="str">
        <f t="shared" si="7"/>
        <v>Assay Fail</v>
      </c>
      <c r="I91" s="2" t="str">
        <f t="shared" si="8"/>
        <v>Assay Fail</v>
      </c>
      <c r="J91" s="6"/>
      <c r="K91" s="13">
        <v>-14.5500555439012</v>
      </c>
      <c r="L91" s="13">
        <v>195.68334822228999</v>
      </c>
      <c r="M91" s="2" t="str">
        <f t="shared" si="9"/>
        <v>Undetermined</v>
      </c>
      <c r="N91" s="6"/>
      <c r="O91" s="21" t="s">
        <v>51</v>
      </c>
      <c r="P91" s="9" t="s">
        <v>153</v>
      </c>
      <c r="Q91" s="22" t="str">
        <f t="shared" si="10"/>
        <v>Mutation</v>
      </c>
      <c r="R91" s="3" t="str">
        <f t="shared" si="11"/>
        <v>Inconclusive</v>
      </c>
    </row>
    <row r="92" spans="1:18" x14ac:dyDescent="0.45">
      <c r="A92" s="24" t="s">
        <v>52</v>
      </c>
      <c r="B92" s="6"/>
      <c r="C92" s="13">
        <v>25.567953685235</v>
      </c>
      <c r="D92" s="2" t="str">
        <f t="shared" si="6"/>
        <v>Sample Pass</v>
      </c>
      <c r="E92" s="6"/>
      <c r="F92" s="13"/>
      <c r="G92" s="13"/>
      <c r="H92" s="2" t="str">
        <f t="shared" si="7"/>
        <v>Assay Fail</v>
      </c>
      <c r="I92" s="2" t="str">
        <f t="shared" si="8"/>
        <v>Assay Fail</v>
      </c>
      <c r="J92" s="6"/>
      <c r="K92" s="13">
        <v>-8.8124077596521602</v>
      </c>
      <c r="L92" s="13">
        <v>28.880580638841799</v>
      </c>
      <c r="M92" s="2" t="str">
        <f t="shared" si="9"/>
        <v>Undetermined</v>
      </c>
      <c r="N92" s="6"/>
      <c r="O92" s="21" t="s">
        <v>52</v>
      </c>
      <c r="P92" s="9" t="s">
        <v>153</v>
      </c>
      <c r="Q92" s="22" t="str">
        <f t="shared" si="10"/>
        <v>Mutation</v>
      </c>
      <c r="R92" s="3" t="str">
        <f t="shared" si="11"/>
        <v>Inconclusive</v>
      </c>
    </row>
    <row r="93" spans="1:18" x14ac:dyDescent="0.45">
      <c r="A93" s="24" t="s">
        <v>52</v>
      </c>
      <c r="B93" s="6"/>
      <c r="C93" s="13">
        <v>25.768581749311</v>
      </c>
      <c r="D93" s="2" t="str">
        <f t="shared" si="6"/>
        <v>Sample Pass</v>
      </c>
      <c r="E93" s="6"/>
      <c r="F93" s="13">
        <v>25.937242834198798</v>
      </c>
      <c r="G93" s="13"/>
      <c r="H93" s="2" t="str">
        <f t="shared" si="7"/>
        <v>Assay Pass</v>
      </c>
      <c r="I93" s="2" t="str">
        <f t="shared" si="8"/>
        <v>N/A</v>
      </c>
      <c r="J93" s="6"/>
      <c r="K93" s="13">
        <v>287.954250136182</v>
      </c>
      <c r="L93" s="13">
        <v>198.01801621982099</v>
      </c>
      <c r="M93" s="2" t="str">
        <f t="shared" si="9"/>
        <v>Reference</v>
      </c>
      <c r="N93" s="6"/>
      <c r="O93" s="21" t="s">
        <v>52</v>
      </c>
      <c r="P93" s="9" t="s">
        <v>153</v>
      </c>
      <c r="Q93" s="22" t="str">
        <f t="shared" si="10"/>
        <v>Mutation</v>
      </c>
      <c r="R93" s="3" t="str">
        <f t="shared" si="11"/>
        <v>False Negative</v>
      </c>
    </row>
    <row r="94" spans="1:18" x14ac:dyDescent="0.45">
      <c r="A94" s="24" t="s">
        <v>53</v>
      </c>
      <c r="B94" s="6"/>
      <c r="C94" s="13">
        <v>27.885836499110699</v>
      </c>
      <c r="D94" s="2" t="str">
        <f t="shared" si="6"/>
        <v>Sample Pass</v>
      </c>
      <c r="E94" s="6"/>
      <c r="F94" s="13"/>
      <c r="G94" s="13"/>
      <c r="H94" s="2" t="str">
        <f t="shared" si="7"/>
        <v>Assay Fail</v>
      </c>
      <c r="I94" s="2" t="str">
        <f t="shared" si="8"/>
        <v>Assay Fail</v>
      </c>
      <c r="J94" s="6"/>
      <c r="K94" s="13">
        <v>-0.39465876075337297</v>
      </c>
      <c r="L94" s="13">
        <v>-3.4161060490077902E-2</v>
      </c>
      <c r="M94" s="2" t="str">
        <f t="shared" si="9"/>
        <v>Undetermined</v>
      </c>
      <c r="N94" s="6"/>
      <c r="O94" s="21" t="s">
        <v>53</v>
      </c>
      <c r="P94" s="2" t="s">
        <v>154</v>
      </c>
      <c r="Q94" s="22" t="str">
        <f t="shared" si="10"/>
        <v>Mutation</v>
      </c>
      <c r="R94" s="3" t="str">
        <f t="shared" si="11"/>
        <v>Inconclusive</v>
      </c>
    </row>
    <row r="95" spans="1:18" x14ac:dyDescent="0.45">
      <c r="A95" s="24" t="s">
        <v>53</v>
      </c>
      <c r="B95" s="6"/>
      <c r="C95" s="13">
        <v>29.267405352063498</v>
      </c>
      <c r="D95" s="2" t="str">
        <f t="shared" si="6"/>
        <v>Sample Pass</v>
      </c>
      <c r="E95" s="6"/>
      <c r="F95" s="13"/>
      <c r="G95" s="13"/>
      <c r="H95" s="2" t="str">
        <f t="shared" si="7"/>
        <v>Assay Fail</v>
      </c>
      <c r="I95" s="2" t="str">
        <f t="shared" si="8"/>
        <v>Assay Fail</v>
      </c>
      <c r="J95" s="6"/>
      <c r="K95" s="13">
        <v>-7.6378987799407696</v>
      </c>
      <c r="L95" s="13">
        <v>-10.2469964695174</v>
      </c>
      <c r="M95" s="2" t="str">
        <f t="shared" si="9"/>
        <v>Undetermined</v>
      </c>
      <c r="N95" s="6"/>
      <c r="O95" s="21" t="s">
        <v>53</v>
      </c>
      <c r="P95" s="2" t="s">
        <v>154</v>
      </c>
      <c r="Q95" s="22" t="str">
        <f t="shared" si="10"/>
        <v>Mutation</v>
      </c>
      <c r="R95" s="3" t="str">
        <f t="shared" si="11"/>
        <v>Inconclusive</v>
      </c>
    </row>
    <row r="96" spans="1:18" x14ac:dyDescent="0.45">
      <c r="A96" s="24" t="s">
        <v>54</v>
      </c>
      <c r="B96" s="6"/>
      <c r="C96" s="13">
        <v>20.2972049903418</v>
      </c>
      <c r="D96" s="2" t="str">
        <f t="shared" si="6"/>
        <v>Sample Pass</v>
      </c>
      <c r="E96" s="6"/>
      <c r="F96" s="13"/>
      <c r="G96" s="13">
        <v>24.500860359874</v>
      </c>
      <c r="H96" s="2" t="str">
        <f t="shared" si="7"/>
        <v>N/A</v>
      </c>
      <c r="I96" s="2" t="str">
        <f t="shared" si="8"/>
        <v>Assay Pass</v>
      </c>
      <c r="J96" s="6"/>
      <c r="K96" s="13">
        <v>-9.4194873003343709</v>
      </c>
      <c r="L96" s="13">
        <v>741.68851647988299</v>
      </c>
      <c r="M96" s="2" t="str">
        <f t="shared" si="9"/>
        <v>Mutation</v>
      </c>
      <c r="N96" s="6"/>
      <c r="O96" s="21" t="s">
        <v>54</v>
      </c>
      <c r="P96" s="9" t="s">
        <v>146</v>
      </c>
      <c r="Q96" s="22" t="str">
        <f t="shared" si="10"/>
        <v>Mutation</v>
      </c>
      <c r="R96" s="3" t="str">
        <f t="shared" si="11"/>
        <v>Mutation</v>
      </c>
    </row>
    <row r="97" spans="1:18" x14ac:dyDescent="0.45">
      <c r="A97" s="24" t="s">
        <v>54</v>
      </c>
      <c r="B97" s="6"/>
      <c r="C97" s="13">
        <v>20.750743972896501</v>
      </c>
      <c r="D97" s="2" t="str">
        <f t="shared" si="6"/>
        <v>Sample Pass</v>
      </c>
      <c r="E97" s="6"/>
      <c r="F97" s="13"/>
      <c r="G97" s="13">
        <v>24.6514057896221</v>
      </c>
      <c r="H97" s="2" t="str">
        <f t="shared" si="7"/>
        <v>N/A</v>
      </c>
      <c r="I97" s="2" t="str">
        <f t="shared" si="8"/>
        <v>Assay Pass</v>
      </c>
      <c r="J97" s="6"/>
      <c r="K97" s="13">
        <v>-5.9727524283152897</v>
      </c>
      <c r="L97" s="13">
        <v>700.95948286820101</v>
      </c>
      <c r="M97" s="2" t="str">
        <f t="shared" si="9"/>
        <v>Mutation</v>
      </c>
      <c r="N97" s="6"/>
      <c r="O97" s="21" t="s">
        <v>54</v>
      </c>
      <c r="P97" s="9" t="s">
        <v>146</v>
      </c>
      <c r="Q97" s="22" t="str">
        <f t="shared" si="10"/>
        <v>Mutation</v>
      </c>
      <c r="R97" s="3" t="str">
        <f t="shared" si="11"/>
        <v>Mutation</v>
      </c>
    </row>
    <row r="98" spans="1:18" x14ac:dyDescent="0.45">
      <c r="A98" s="24" t="s">
        <v>55</v>
      </c>
      <c r="B98" s="6"/>
      <c r="C98" s="13">
        <v>23.3954158330416</v>
      </c>
      <c r="D98" s="2" t="str">
        <f t="shared" si="6"/>
        <v>Sample Pass</v>
      </c>
      <c r="E98" s="6"/>
      <c r="F98" s="13"/>
      <c r="G98" s="13">
        <v>29.7367038434063</v>
      </c>
      <c r="H98" s="2" t="str">
        <f t="shared" si="7"/>
        <v>N/A</v>
      </c>
      <c r="I98" s="2" t="str">
        <f t="shared" si="8"/>
        <v>Assay Pass</v>
      </c>
      <c r="J98" s="6"/>
      <c r="K98" s="13">
        <v>1.0405132899240901</v>
      </c>
      <c r="L98" s="13">
        <v>399.36852331937303</v>
      </c>
      <c r="M98" s="2" t="str">
        <f t="shared" si="9"/>
        <v>Mutation</v>
      </c>
      <c r="N98" s="6"/>
      <c r="O98" s="21" t="s">
        <v>55</v>
      </c>
      <c r="P98" s="9" t="s">
        <v>146</v>
      </c>
      <c r="Q98" s="22" t="str">
        <f t="shared" si="10"/>
        <v>Mutation</v>
      </c>
      <c r="R98" s="3" t="str">
        <f t="shared" si="11"/>
        <v>Mutation</v>
      </c>
    </row>
    <row r="99" spans="1:18" x14ac:dyDescent="0.45">
      <c r="A99" s="24" t="s">
        <v>55</v>
      </c>
      <c r="B99" s="6"/>
      <c r="C99" s="13">
        <v>23.574039487259601</v>
      </c>
      <c r="D99" s="2" t="str">
        <f t="shared" si="6"/>
        <v>Sample Pass</v>
      </c>
      <c r="E99" s="6"/>
      <c r="F99" s="13"/>
      <c r="G99" s="13">
        <v>28.5005381453274</v>
      </c>
      <c r="H99" s="2" t="str">
        <f t="shared" si="7"/>
        <v>N/A</v>
      </c>
      <c r="I99" s="2" t="str">
        <f t="shared" si="8"/>
        <v>Assay Pass</v>
      </c>
      <c r="J99" s="6"/>
      <c r="K99" s="13">
        <v>-1.8887392070128</v>
      </c>
      <c r="L99" s="13">
        <v>404.22455313603501</v>
      </c>
      <c r="M99" s="2" t="str">
        <f t="shared" si="9"/>
        <v>Mutation</v>
      </c>
      <c r="N99" s="6"/>
      <c r="O99" s="21" t="s">
        <v>55</v>
      </c>
      <c r="P99" s="9" t="s">
        <v>146</v>
      </c>
      <c r="Q99" s="22" t="str">
        <f t="shared" si="10"/>
        <v>Mutation</v>
      </c>
      <c r="R99" s="3" t="str">
        <f t="shared" si="11"/>
        <v>Mutation</v>
      </c>
    </row>
    <row r="100" spans="1:18" x14ac:dyDescent="0.45">
      <c r="A100" s="24" t="s">
        <v>56</v>
      </c>
      <c r="B100" s="6"/>
      <c r="C100" s="13">
        <v>16.5438477448231</v>
      </c>
      <c r="D100" s="2" t="str">
        <f t="shared" si="6"/>
        <v>Sample Pass</v>
      </c>
      <c r="E100" s="6"/>
      <c r="F100" s="13"/>
      <c r="G100" s="13">
        <v>21.186480029584001</v>
      </c>
      <c r="H100" s="2" t="str">
        <f t="shared" si="7"/>
        <v>N/A</v>
      </c>
      <c r="I100" s="2" t="str">
        <f t="shared" si="8"/>
        <v>Assay Pass</v>
      </c>
      <c r="J100" s="6"/>
      <c r="K100" s="13">
        <v>-7.00489841434774</v>
      </c>
      <c r="L100" s="13">
        <v>573.19726308665497</v>
      </c>
      <c r="M100" s="2" t="str">
        <f t="shared" si="9"/>
        <v>Mutation</v>
      </c>
      <c r="N100" s="6"/>
      <c r="O100" s="21" t="s">
        <v>56</v>
      </c>
      <c r="P100" s="9" t="s">
        <v>153</v>
      </c>
      <c r="Q100" s="22" t="str">
        <f t="shared" si="10"/>
        <v>Mutation</v>
      </c>
      <c r="R100" s="3" t="str">
        <f t="shared" si="11"/>
        <v>Mutation</v>
      </c>
    </row>
    <row r="101" spans="1:18" x14ac:dyDescent="0.45">
      <c r="A101" s="24" t="s">
        <v>56</v>
      </c>
      <c r="B101" s="6"/>
      <c r="C101" s="13">
        <v>16.610182978006499</v>
      </c>
      <c r="D101" s="2" t="str">
        <f t="shared" si="6"/>
        <v>Sample Pass</v>
      </c>
      <c r="E101" s="6"/>
      <c r="F101" s="13"/>
      <c r="G101" s="13">
        <v>20.218923348545001</v>
      </c>
      <c r="H101" s="2" t="str">
        <f t="shared" si="7"/>
        <v>N/A</v>
      </c>
      <c r="I101" s="2" t="str">
        <f t="shared" si="8"/>
        <v>Assay Pass</v>
      </c>
      <c r="J101" s="6"/>
      <c r="K101" s="13">
        <v>-4.7372608347750402</v>
      </c>
      <c r="L101" s="13">
        <v>1130.865047641</v>
      </c>
      <c r="M101" s="2" t="str">
        <f t="shared" si="9"/>
        <v>Mutation</v>
      </c>
      <c r="N101" s="6"/>
      <c r="O101" s="21" t="s">
        <v>56</v>
      </c>
      <c r="P101" s="9" t="s">
        <v>153</v>
      </c>
      <c r="Q101" s="22" t="str">
        <f t="shared" si="10"/>
        <v>Mutation</v>
      </c>
      <c r="R101" s="3" t="str">
        <f t="shared" si="11"/>
        <v>Mutation</v>
      </c>
    </row>
    <row r="102" spans="1:18" x14ac:dyDescent="0.45">
      <c r="A102" s="24" t="s">
        <v>57</v>
      </c>
      <c r="B102" s="6"/>
      <c r="C102" s="13">
        <v>27.1768627199957</v>
      </c>
      <c r="D102" s="2" t="str">
        <f t="shared" si="6"/>
        <v>Sample Pass</v>
      </c>
      <c r="E102" s="6"/>
      <c r="F102" s="13"/>
      <c r="G102" s="13"/>
      <c r="H102" s="2" t="str">
        <f t="shared" si="7"/>
        <v>Assay Fail</v>
      </c>
      <c r="I102" s="2" t="str">
        <f t="shared" si="8"/>
        <v>Assay Fail</v>
      </c>
      <c r="J102" s="6"/>
      <c r="K102" s="13">
        <v>6.1885452021892897</v>
      </c>
      <c r="L102" s="13">
        <v>88.313630279706999</v>
      </c>
      <c r="M102" s="2" t="str">
        <f t="shared" si="9"/>
        <v>Undetermined</v>
      </c>
      <c r="N102" s="6"/>
      <c r="O102" s="21" t="s">
        <v>57</v>
      </c>
      <c r="P102" s="9" t="s">
        <v>153</v>
      </c>
      <c r="Q102" s="22" t="str">
        <f t="shared" si="10"/>
        <v>Mutation</v>
      </c>
      <c r="R102" s="3" t="str">
        <f t="shared" si="11"/>
        <v>Inconclusive</v>
      </c>
    </row>
    <row r="103" spans="1:18" x14ac:dyDescent="0.45">
      <c r="A103" s="24" t="s">
        <v>57</v>
      </c>
      <c r="B103" s="6"/>
      <c r="C103" s="13">
        <v>27.851505755048301</v>
      </c>
      <c r="D103" s="2" t="str">
        <f t="shared" si="6"/>
        <v>Sample Pass</v>
      </c>
      <c r="E103" s="6"/>
      <c r="F103" s="13"/>
      <c r="G103" s="13"/>
      <c r="H103" s="2" t="str">
        <f t="shared" si="7"/>
        <v>Assay Fail</v>
      </c>
      <c r="I103" s="2" t="str">
        <f t="shared" si="8"/>
        <v>Assay Fail</v>
      </c>
      <c r="J103" s="6"/>
      <c r="K103" s="13">
        <v>-8.6383894507343904</v>
      </c>
      <c r="L103" s="13">
        <v>53.625006524513999</v>
      </c>
      <c r="M103" s="2" t="str">
        <f t="shared" si="9"/>
        <v>Undetermined</v>
      </c>
      <c r="N103" s="6"/>
      <c r="O103" s="21" t="s">
        <v>57</v>
      </c>
      <c r="P103" s="9" t="s">
        <v>153</v>
      </c>
      <c r="Q103" s="22" t="str">
        <f t="shared" si="10"/>
        <v>Mutation</v>
      </c>
      <c r="R103" s="3" t="str">
        <f t="shared" si="11"/>
        <v>Inconclusive</v>
      </c>
    </row>
    <row r="104" spans="1:18" x14ac:dyDescent="0.45">
      <c r="A104" s="24" t="s">
        <v>58</v>
      </c>
      <c r="B104" s="6"/>
      <c r="C104" s="13">
        <v>17.176997711718101</v>
      </c>
      <c r="D104" s="2" t="str">
        <f t="shared" si="6"/>
        <v>Sample Pass</v>
      </c>
      <c r="E104" s="6"/>
      <c r="F104" s="13">
        <v>19.866853274034899</v>
      </c>
      <c r="G104" s="13"/>
      <c r="H104" s="2" t="str">
        <f t="shared" si="7"/>
        <v>Assay Pass</v>
      </c>
      <c r="I104" s="2" t="str">
        <f t="shared" si="8"/>
        <v>N/A</v>
      </c>
      <c r="J104" s="6"/>
      <c r="K104" s="13">
        <v>3088.4023415046699</v>
      </c>
      <c r="L104" s="13">
        <v>10.390118093223499</v>
      </c>
      <c r="M104" s="2" t="str">
        <f t="shared" si="9"/>
        <v>Reference</v>
      </c>
      <c r="N104" s="6"/>
      <c r="O104" s="21" t="s">
        <v>58</v>
      </c>
      <c r="P104" s="2" t="s">
        <v>145</v>
      </c>
      <c r="Q104" s="22" t="str">
        <f t="shared" si="10"/>
        <v>Reference</v>
      </c>
      <c r="R104" s="3" t="str">
        <f t="shared" si="11"/>
        <v>Reference</v>
      </c>
    </row>
    <row r="105" spans="1:18" x14ac:dyDescent="0.45">
      <c r="A105" s="24" t="s">
        <v>58</v>
      </c>
      <c r="B105" s="6"/>
      <c r="C105" s="13">
        <v>17.3774703757515</v>
      </c>
      <c r="D105" s="2" t="str">
        <f t="shared" si="6"/>
        <v>Sample Pass</v>
      </c>
      <c r="E105" s="6"/>
      <c r="F105" s="13">
        <v>20.210888336025199</v>
      </c>
      <c r="G105" s="13"/>
      <c r="H105" s="2" t="str">
        <f t="shared" si="7"/>
        <v>Assay Pass</v>
      </c>
      <c r="I105" s="2" t="str">
        <f t="shared" si="8"/>
        <v>N/A</v>
      </c>
      <c r="J105" s="6"/>
      <c r="K105" s="13">
        <v>3036.2668459608299</v>
      </c>
      <c r="L105" s="13">
        <v>0.97213253566451396</v>
      </c>
      <c r="M105" s="2" t="str">
        <f t="shared" si="9"/>
        <v>Reference</v>
      </c>
      <c r="N105" s="6"/>
      <c r="O105" s="21" t="s">
        <v>58</v>
      </c>
      <c r="P105" s="2" t="s">
        <v>145</v>
      </c>
      <c r="Q105" s="22" t="str">
        <f t="shared" si="10"/>
        <v>Reference</v>
      </c>
      <c r="R105" s="3" t="str">
        <f t="shared" si="11"/>
        <v>Reference</v>
      </c>
    </row>
    <row r="106" spans="1:18" x14ac:dyDescent="0.45">
      <c r="A106" s="24" t="s">
        <v>59</v>
      </c>
      <c r="B106" s="6"/>
      <c r="C106" s="13">
        <v>26.167628629609599</v>
      </c>
      <c r="D106" s="2" t="str">
        <f t="shared" si="6"/>
        <v>Sample Pass</v>
      </c>
      <c r="E106" s="6"/>
      <c r="F106" s="13"/>
      <c r="G106" s="13"/>
      <c r="H106" s="2" t="str">
        <f t="shared" si="7"/>
        <v>Assay Fail</v>
      </c>
      <c r="I106" s="2" t="str">
        <f t="shared" si="8"/>
        <v>Assay Fail</v>
      </c>
      <c r="J106" s="6"/>
      <c r="K106" s="13">
        <v>-7.0033653014743296</v>
      </c>
      <c r="L106" s="13">
        <v>-10.298686547497701</v>
      </c>
      <c r="M106" s="2" t="str">
        <f t="shared" si="9"/>
        <v>Undetermined</v>
      </c>
      <c r="N106" s="6"/>
      <c r="O106" s="21" t="s">
        <v>59</v>
      </c>
      <c r="P106" s="9" t="s">
        <v>146</v>
      </c>
      <c r="Q106" s="22" t="str">
        <f t="shared" si="10"/>
        <v>Mutation</v>
      </c>
      <c r="R106" s="3" t="str">
        <f t="shared" si="11"/>
        <v>Inconclusive</v>
      </c>
    </row>
    <row r="107" spans="1:18" x14ac:dyDescent="0.45">
      <c r="A107" s="24" t="s">
        <v>59</v>
      </c>
      <c r="B107" s="6"/>
      <c r="C107" s="13">
        <v>23.296868799658501</v>
      </c>
      <c r="D107" s="2" t="str">
        <f t="shared" si="6"/>
        <v>Sample Pass</v>
      </c>
      <c r="E107" s="6"/>
      <c r="F107" s="13"/>
      <c r="G107" s="13">
        <v>30.753757300883098</v>
      </c>
      <c r="H107" s="2" t="str">
        <f t="shared" si="7"/>
        <v>N/A</v>
      </c>
      <c r="I107" s="2" t="str">
        <f t="shared" si="8"/>
        <v>Assay Pass</v>
      </c>
      <c r="J107" s="6"/>
      <c r="K107" s="13">
        <v>-6.02831712524676</v>
      </c>
      <c r="L107" s="13">
        <v>305.54793800023299</v>
      </c>
      <c r="M107" s="2" t="str">
        <f t="shared" si="9"/>
        <v>Mutation</v>
      </c>
      <c r="N107" s="6"/>
      <c r="O107" s="21" t="s">
        <v>59</v>
      </c>
      <c r="P107" s="9" t="s">
        <v>146</v>
      </c>
      <c r="Q107" s="22" t="str">
        <f t="shared" si="10"/>
        <v>Mutation</v>
      </c>
      <c r="R107" s="3" t="str">
        <f t="shared" si="11"/>
        <v>Mutation</v>
      </c>
    </row>
    <row r="108" spans="1:18" x14ac:dyDescent="0.45">
      <c r="A108" s="24" t="s">
        <v>60</v>
      </c>
      <c r="B108" s="6"/>
      <c r="C108" s="13">
        <v>20.909880354696501</v>
      </c>
      <c r="D108" s="2" t="str">
        <f t="shared" si="6"/>
        <v>Sample Pass</v>
      </c>
      <c r="E108" s="6"/>
      <c r="F108" s="13"/>
      <c r="G108" s="13">
        <v>34.5981690507368</v>
      </c>
      <c r="H108" s="2" t="str">
        <f t="shared" si="7"/>
        <v>Assay Fail</v>
      </c>
      <c r="I108" s="2" t="str">
        <f t="shared" si="8"/>
        <v>Assay Fail</v>
      </c>
      <c r="J108" s="6"/>
      <c r="K108" s="13">
        <v>-2.3004751061980602</v>
      </c>
      <c r="L108" s="13">
        <v>333.87349684053601</v>
      </c>
      <c r="M108" s="2" t="str">
        <f t="shared" si="9"/>
        <v>Undetermined</v>
      </c>
      <c r="N108" s="6"/>
      <c r="O108" s="21" t="s">
        <v>60</v>
      </c>
      <c r="P108" s="9" t="s">
        <v>146</v>
      </c>
      <c r="Q108" s="22" t="str">
        <f t="shared" si="10"/>
        <v>Mutation</v>
      </c>
      <c r="R108" s="3" t="str">
        <f t="shared" si="11"/>
        <v>Inconclusive</v>
      </c>
    </row>
    <row r="109" spans="1:18" x14ac:dyDescent="0.45">
      <c r="A109" s="24" t="s">
        <v>60</v>
      </c>
      <c r="B109" s="6"/>
      <c r="C109" s="13">
        <v>21.114364246119901</v>
      </c>
      <c r="D109" s="2" t="str">
        <f t="shared" si="6"/>
        <v>Sample Pass</v>
      </c>
      <c r="E109" s="6"/>
      <c r="F109" s="13"/>
      <c r="G109" s="13">
        <v>26.363358319916401</v>
      </c>
      <c r="H109" s="2" t="str">
        <f t="shared" si="7"/>
        <v>N/A</v>
      </c>
      <c r="I109" s="2" t="str">
        <f t="shared" si="8"/>
        <v>Assay Pass</v>
      </c>
      <c r="J109" s="6"/>
      <c r="K109" s="13">
        <v>-3.9902533937420199</v>
      </c>
      <c r="L109" s="13">
        <v>616.71294928210295</v>
      </c>
      <c r="M109" s="2" t="str">
        <f t="shared" si="9"/>
        <v>Mutation</v>
      </c>
      <c r="N109" s="6"/>
      <c r="O109" s="21" t="s">
        <v>60</v>
      </c>
      <c r="P109" s="9" t="s">
        <v>146</v>
      </c>
      <c r="Q109" s="22" t="str">
        <f t="shared" si="10"/>
        <v>Mutation</v>
      </c>
      <c r="R109" s="3" t="str">
        <f t="shared" si="11"/>
        <v>Mutation</v>
      </c>
    </row>
    <row r="110" spans="1:18" x14ac:dyDescent="0.45">
      <c r="A110" s="24" t="s">
        <v>61</v>
      </c>
      <c r="B110" s="6"/>
      <c r="C110" s="13">
        <v>17.5154577095213</v>
      </c>
      <c r="D110" s="2" t="str">
        <f t="shared" si="6"/>
        <v>Sample Pass</v>
      </c>
      <c r="E110" s="6"/>
      <c r="F110" s="13"/>
      <c r="G110" s="13">
        <v>20.838818986622002</v>
      </c>
      <c r="H110" s="2" t="str">
        <f t="shared" si="7"/>
        <v>N/A</v>
      </c>
      <c r="I110" s="2" t="str">
        <f t="shared" si="8"/>
        <v>Assay Pass</v>
      </c>
      <c r="J110" s="6"/>
      <c r="K110" s="13">
        <v>-5.19665983248251</v>
      </c>
      <c r="L110" s="13">
        <v>1094.0652528140599</v>
      </c>
      <c r="M110" s="2" t="str">
        <f t="shared" si="9"/>
        <v>Mutation</v>
      </c>
      <c r="N110" s="6"/>
      <c r="O110" s="21" t="s">
        <v>61</v>
      </c>
      <c r="P110" s="9" t="s">
        <v>146</v>
      </c>
      <c r="Q110" s="22" t="str">
        <f t="shared" si="10"/>
        <v>Mutation</v>
      </c>
      <c r="R110" s="3" t="str">
        <f t="shared" si="11"/>
        <v>Mutation</v>
      </c>
    </row>
    <row r="111" spans="1:18" x14ac:dyDescent="0.45">
      <c r="A111" s="24" t="s">
        <v>61</v>
      </c>
      <c r="B111" s="6"/>
      <c r="C111" s="13">
        <v>19.5644267634841</v>
      </c>
      <c r="D111" s="2" t="str">
        <f t="shared" si="6"/>
        <v>Sample Pass</v>
      </c>
      <c r="E111" s="6"/>
      <c r="F111" s="13"/>
      <c r="G111" s="13">
        <v>22.289001360368001</v>
      </c>
      <c r="H111" s="2" t="str">
        <f t="shared" si="7"/>
        <v>N/A</v>
      </c>
      <c r="I111" s="2" t="str">
        <f t="shared" si="8"/>
        <v>Assay Pass</v>
      </c>
      <c r="J111" s="6"/>
      <c r="K111" s="13">
        <v>1.1719580918143</v>
      </c>
      <c r="L111" s="13">
        <v>1264.0004626499899</v>
      </c>
      <c r="M111" s="2" t="str">
        <f t="shared" si="9"/>
        <v>Mutation</v>
      </c>
      <c r="N111" s="6"/>
      <c r="O111" s="21" t="s">
        <v>61</v>
      </c>
      <c r="P111" s="9" t="s">
        <v>146</v>
      </c>
      <c r="Q111" s="22" t="str">
        <f t="shared" si="10"/>
        <v>Mutation</v>
      </c>
      <c r="R111" s="3" t="str">
        <f t="shared" si="11"/>
        <v>Mutation</v>
      </c>
    </row>
    <row r="112" spans="1:18" x14ac:dyDescent="0.45">
      <c r="A112" s="24" t="s">
        <v>62</v>
      </c>
      <c r="B112" s="6"/>
      <c r="C112" s="13">
        <v>14.6045038331754</v>
      </c>
      <c r="D112" s="2" t="str">
        <f t="shared" si="6"/>
        <v>Sample Pass</v>
      </c>
      <c r="E112" s="6"/>
      <c r="F112" s="13"/>
      <c r="G112" s="13">
        <v>20.611467443828001</v>
      </c>
      <c r="H112" s="2" t="str">
        <f t="shared" si="7"/>
        <v>N/A</v>
      </c>
      <c r="I112" s="2" t="str">
        <f t="shared" si="8"/>
        <v>Assay Pass</v>
      </c>
      <c r="J112" s="6"/>
      <c r="K112" s="13">
        <v>-7.0695052411829202</v>
      </c>
      <c r="L112" s="13">
        <v>701.39131878537296</v>
      </c>
      <c r="M112" s="2" t="str">
        <f t="shared" si="9"/>
        <v>Mutation</v>
      </c>
      <c r="N112" s="6"/>
      <c r="O112" s="21" t="s">
        <v>62</v>
      </c>
      <c r="P112" s="9" t="s">
        <v>153</v>
      </c>
      <c r="Q112" s="22" t="str">
        <f t="shared" si="10"/>
        <v>Mutation</v>
      </c>
      <c r="R112" s="3" t="str">
        <f t="shared" si="11"/>
        <v>Mutation</v>
      </c>
    </row>
    <row r="113" spans="1:18" x14ac:dyDescent="0.45">
      <c r="A113" s="24" t="s">
        <v>62</v>
      </c>
      <c r="B113" s="6"/>
      <c r="C113" s="13">
        <v>14.397774163875599</v>
      </c>
      <c r="D113" s="2" t="str">
        <f t="shared" si="6"/>
        <v>Sample Pass</v>
      </c>
      <c r="E113" s="6"/>
      <c r="F113" s="13"/>
      <c r="G113" s="13">
        <v>19.733676913253099</v>
      </c>
      <c r="H113" s="2" t="str">
        <f t="shared" si="7"/>
        <v>N/A</v>
      </c>
      <c r="I113" s="2" t="str">
        <f t="shared" si="8"/>
        <v>Assay Pass</v>
      </c>
      <c r="J113" s="6"/>
      <c r="K113" s="13">
        <v>-3.6749223760662102</v>
      </c>
      <c r="L113" s="13">
        <v>1040.5273018932501</v>
      </c>
      <c r="M113" s="2" t="str">
        <f t="shared" si="9"/>
        <v>Mutation</v>
      </c>
      <c r="N113" s="6"/>
      <c r="O113" s="21" t="s">
        <v>62</v>
      </c>
      <c r="P113" s="9" t="s">
        <v>153</v>
      </c>
      <c r="Q113" s="22" t="str">
        <f t="shared" si="10"/>
        <v>Mutation</v>
      </c>
      <c r="R113" s="3" t="str">
        <f t="shared" si="11"/>
        <v>Mutation</v>
      </c>
    </row>
    <row r="114" spans="1:18" x14ac:dyDescent="0.45">
      <c r="A114" s="24" t="s">
        <v>63</v>
      </c>
      <c r="B114" s="6"/>
      <c r="C114" s="13">
        <v>23.921700847532801</v>
      </c>
      <c r="D114" s="2" t="str">
        <f t="shared" si="6"/>
        <v>Sample Pass</v>
      </c>
      <c r="E114" s="6"/>
      <c r="F114" s="13"/>
      <c r="G114" s="13"/>
      <c r="H114" s="2" t="str">
        <f t="shared" si="7"/>
        <v>Assay Fail</v>
      </c>
      <c r="I114" s="2" t="str">
        <f t="shared" si="8"/>
        <v>Assay Fail</v>
      </c>
      <c r="J114" s="6"/>
      <c r="K114" s="13">
        <v>-9.1284916364902493</v>
      </c>
      <c r="L114" s="13">
        <v>-21.788397024212799</v>
      </c>
      <c r="M114" s="2" t="str">
        <f t="shared" si="9"/>
        <v>Undetermined</v>
      </c>
      <c r="N114" s="6"/>
      <c r="O114" s="21" t="s">
        <v>63</v>
      </c>
      <c r="P114" s="9" t="s">
        <v>153</v>
      </c>
      <c r="Q114" s="22" t="str">
        <f t="shared" si="10"/>
        <v>Mutation</v>
      </c>
      <c r="R114" s="3" t="str">
        <f t="shared" si="11"/>
        <v>Inconclusive</v>
      </c>
    </row>
    <row r="115" spans="1:18" x14ac:dyDescent="0.45">
      <c r="A115" s="24" t="s">
        <v>63</v>
      </c>
      <c r="B115" s="6"/>
      <c r="C115" s="13">
        <v>23.990679697433201</v>
      </c>
      <c r="D115" s="2" t="str">
        <f t="shared" si="6"/>
        <v>Sample Pass</v>
      </c>
      <c r="E115" s="6"/>
      <c r="F115" s="13"/>
      <c r="G115" s="13"/>
      <c r="H115" s="2" t="str">
        <f t="shared" si="7"/>
        <v>Assay Fail</v>
      </c>
      <c r="I115" s="2" t="str">
        <f t="shared" si="8"/>
        <v>Assay Fail</v>
      </c>
      <c r="J115" s="6"/>
      <c r="K115" s="13">
        <v>-1.05227858848957</v>
      </c>
      <c r="L115" s="13">
        <v>45.984197600640101</v>
      </c>
      <c r="M115" s="2" t="str">
        <f t="shared" si="9"/>
        <v>Undetermined</v>
      </c>
      <c r="N115" s="6"/>
      <c r="O115" s="21" t="s">
        <v>63</v>
      </c>
      <c r="P115" s="9" t="s">
        <v>153</v>
      </c>
      <c r="Q115" s="22" t="str">
        <f t="shared" si="10"/>
        <v>Mutation</v>
      </c>
      <c r="R115" s="3" t="str">
        <f t="shared" si="11"/>
        <v>Inconclusive</v>
      </c>
    </row>
    <row r="116" spans="1:18" x14ac:dyDescent="0.45">
      <c r="A116" s="24" t="s">
        <v>64</v>
      </c>
      <c r="B116" s="6"/>
      <c r="C116" s="13">
        <v>17.109214995043502</v>
      </c>
      <c r="D116" s="2" t="str">
        <f t="shared" si="6"/>
        <v>Sample Pass</v>
      </c>
      <c r="E116" s="6"/>
      <c r="F116" s="13"/>
      <c r="G116" s="13">
        <v>21.664919086690599</v>
      </c>
      <c r="H116" s="2" t="str">
        <f t="shared" si="7"/>
        <v>N/A</v>
      </c>
      <c r="I116" s="2" t="str">
        <f t="shared" si="8"/>
        <v>Assay Pass</v>
      </c>
      <c r="J116" s="6"/>
      <c r="K116" s="13">
        <v>-12.0043825363664</v>
      </c>
      <c r="L116" s="13">
        <v>565.59213208787799</v>
      </c>
      <c r="M116" s="2" t="str">
        <f t="shared" si="9"/>
        <v>Mutation</v>
      </c>
      <c r="N116" s="6"/>
      <c r="O116" s="21" t="s">
        <v>64</v>
      </c>
      <c r="P116" s="2" t="s">
        <v>155</v>
      </c>
      <c r="Q116" s="22" t="str">
        <f t="shared" si="10"/>
        <v>Mutation</v>
      </c>
      <c r="R116" s="3" t="str">
        <f t="shared" si="11"/>
        <v>Mutation</v>
      </c>
    </row>
    <row r="117" spans="1:18" x14ac:dyDescent="0.45">
      <c r="A117" s="24" t="s">
        <v>64</v>
      </c>
      <c r="B117" s="6"/>
      <c r="C117" s="13">
        <v>17.7351104004434</v>
      </c>
      <c r="D117" s="2" t="str">
        <f t="shared" si="6"/>
        <v>Sample Pass</v>
      </c>
      <c r="E117" s="6"/>
      <c r="F117" s="13"/>
      <c r="G117" s="13">
        <v>22.054505340057698</v>
      </c>
      <c r="H117" s="2" t="str">
        <f t="shared" si="7"/>
        <v>N/A</v>
      </c>
      <c r="I117" s="2" t="str">
        <f t="shared" si="8"/>
        <v>Assay Pass</v>
      </c>
      <c r="J117" s="6"/>
      <c r="K117" s="13">
        <v>-10.8952617866107</v>
      </c>
      <c r="L117" s="13">
        <v>611.63902470561095</v>
      </c>
      <c r="M117" s="2" t="str">
        <f t="shared" si="9"/>
        <v>Mutation</v>
      </c>
      <c r="N117" s="6"/>
      <c r="O117" s="21" t="s">
        <v>64</v>
      </c>
      <c r="P117" s="2" t="s">
        <v>155</v>
      </c>
      <c r="Q117" s="22" t="str">
        <f t="shared" si="10"/>
        <v>Mutation</v>
      </c>
      <c r="R117" s="3" t="str">
        <f t="shared" si="11"/>
        <v>Mutation</v>
      </c>
    </row>
    <row r="118" spans="1:18" x14ac:dyDescent="0.45">
      <c r="A118" s="24" t="s">
        <v>65</v>
      </c>
      <c r="B118" s="6"/>
      <c r="C118" s="13">
        <v>21.717913419483999</v>
      </c>
      <c r="D118" s="2" t="str">
        <f t="shared" si="6"/>
        <v>Sample Pass</v>
      </c>
      <c r="E118" s="6"/>
      <c r="F118" s="13"/>
      <c r="G118" s="13">
        <v>24.858397586687101</v>
      </c>
      <c r="H118" s="2" t="str">
        <f t="shared" si="7"/>
        <v>N/A</v>
      </c>
      <c r="I118" s="2" t="str">
        <f t="shared" si="8"/>
        <v>Assay Pass</v>
      </c>
      <c r="J118" s="6"/>
      <c r="K118" s="13">
        <v>-3.86796156152286</v>
      </c>
      <c r="L118" s="13">
        <v>774.82516327643998</v>
      </c>
      <c r="M118" s="2" t="str">
        <f t="shared" si="9"/>
        <v>Mutation</v>
      </c>
      <c r="N118" s="6"/>
      <c r="O118" s="21" t="s">
        <v>65</v>
      </c>
      <c r="P118" s="9" t="s">
        <v>153</v>
      </c>
      <c r="Q118" s="22" t="str">
        <f t="shared" si="10"/>
        <v>Mutation</v>
      </c>
      <c r="R118" s="3" t="str">
        <f t="shared" si="11"/>
        <v>Mutation</v>
      </c>
    </row>
    <row r="119" spans="1:18" x14ac:dyDescent="0.45">
      <c r="A119" s="24" t="s">
        <v>65</v>
      </c>
      <c r="B119" s="6"/>
      <c r="C119" s="13">
        <v>22.476569237494601</v>
      </c>
      <c r="D119" s="2" t="str">
        <f t="shared" si="6"/>
        <v>Sample Pass</v>
      </c>
      <c r="E119" s="6"/>
      <c r="F119" s="13"/>
      <c r="G119" s="13">
        <v>25.186111269262401</v>
      </c>
      <c r="H119" s="2" t="str">
        <f t="shared" si="7"/>
        <v>N/A</v>
      </c>
      <c r="I119" s="2" t="str">
        <f t="shared" si="8"/>
        <v>Assay Pass</v>
      </c>
      <c r="J119" s="6"/>
      <c r="K119" s="13">
        <v>-2.1123682032021001</v>
      </c>
      <c r="L119" s="13">
        <v>817.11269684722504</v>
      </c>
      <c r="M119" s="2" t="str">
        <f t="shared" si="9"/>
        <v>Mutation</v>
      </c>
      <c r="N119" s="6"/>
      <c r="O119" s="21" t="s">
        <v>65</v>
      </c>
      <c r="P119" s="9" t="s">
        <v>153</v>
      </c>
      <c r="Q119" s="22" t="str">
        <f t="shared" si="10"/>
        <v>Mutation</v>
      </c>
      <c r="R119" s="3" t="str">
        <f t="shared" si="11"/>
        <v>Mutation</v>
      </c>
    </row>
    <row r="120" spans="1:18" x14ac:dyDescent="0.45">
      <c r="A120" s="24" t="s">
        <v>66</v>
      </c>
      <c r="B120" s="6"/>
      <c r="C120" s="13">
        <v>22.633111708905201</v>
      </c>
      <c r="D120" s="2" t="str">
        <f t="shared" si="6"/>
        <v>Sample Pass</v>
      </c>
      <c r="E120" s="6"/>
      <c r="F120" s="13"/>
      <c r="G120" s="13">
        <v>40.757892355455397</v>
      </c>
      <c r="H120" s="2" t="str">
        <f t="shared" si="7"/>
        <v>Assay Fail</v>
      </c>
      <c r="I120" s="2" t="str">
        <f t="shared" si="8"/>
        <v>Assay Fail</v>
      </c>
      <c r="J120" s="6"/>
      <c r="K120" s="13">
        <v>-3.4348880180650698</v>
      </c>
      <c r="L120" s="13">
        <v>268.19987670218899</v>
      </c>
      <c r="M120" s="2" t="str">
        <f t="shared" si="9"/>
        <v>Undetermined</v>
      </c>
      <c r="N120" s="6"/>
      <c r="O120" s="21" t="s">
        <v>66</v>
      </c>
      <c r="P120" s="9" t="s">
        <v>153</v>
      </c>
      <c r="Q120" s="22" t="str">
        <f t="shared" si="10"/>
        <v>Mutation</v>
      </c>
      <c r="R120" s="3" t="str">
        <f t="shared" si="11"/>
        <v>Inconclusive</v>
      </c>
    </row>
    <row r="121" spans="1:18" x14ac:dyDescent="0.45">
      <c r="A121" s="24" t="s">
        <v>66</v>
      </c>
      <c r="B121" s="6"/>
      <c r="C121" s="13">
        <v>22.6400180997334</v>
      </c>
      <c r="D121" s="2" t="str">
        <f t="shared" si="6"/>
        <v>Sample Pass</v>
      </c>
      <c r="E121" s="6"/>
      <c r="F121" s="13">
        <v>29.346112936424799</v>
      </c>
      <c r="G121" s="13"/>
      <c r="H121" s="2" t="str">
        <f t="shared" si="7"/>
        <v>Assay Pass</v>
      </c>
      <c r="I121" s="2" t="str">
        <f t="shared" si="8"/>
        <v>N/A</v>
      </c>
      <c r="J121" s="6"/>
      <c r="K121" s="13">
        <v>248.10804285024301</v>
      </c>
      <c r="L121" s="13">
        <v>81.043277419612394</v>
      </c>
      <c r="M121" s="2" t="str">
        <f t="shared" si="9"/>
        <v>Reference</v>
      </c>
      <c r="N121" s="6"/>
      <c r="O121" s="21" t="s">
        <v>66</v>
      </c>
      <c r="P121" s="9" t="s">
        <v>153</v>
      </c>
      <c r="Q121" s="22" t="str">
        <f t="shared" si="10"/>
        <v>Mutation</v>
      </c>
      <c r="R121" s="3" t="str">
        <f t="shared" si="11"/>
        <v>False Negative</v>
      </c>
    </row>
    <row r="122" spans="1:18" x14ac:dyDescent="0.45">
      <c r="A122" s="24" t="s">
        <v>67</v>
      </c>
      <c r="B122" s="6"/>
      <c r="C122" s="13">
        <v>23.932471821311101</v>
      </c>
      <c r="D122" s="2" t="str">
        <f t="shared" si="6"/>
        <v>Sample Pass</v>
      </c>
      <c r="E122" s="6"/>
      <c r="F122" s="13"/>
      <c r="G122" s="13">
        <v>28.4368124361349</v>
      </c>
      <c r="H122" s="2" t="str">
        <f t="shared" si="7"/>
        <v>N/A</v>
      </c>
      <c r="I122" s="2" t="str">
        <f t="shared" si="8"/>
        <v>Assay Pass</v>
      </c>
      <c r="J122" s="6"/>
      <c r="K122" s="13">
        <v>-12.744956704888001</v>
      </c>
      <c r="L122" s="13">
        <v>342.30364536240899</v>
      </c>
      <c r="M122" s="2" t="str">
        <f t="shared" si="9"/>
        <v>Mutation</v>
      </c>
      <c r="N122" s="6"/>
      <c r="O122" s="21" t="s">
        <v>67</v>
      </c>
      <c r="P122" s="9" t="s">
        <v>153</v>
      </c>
      <c r="Q122" s="22" t="str">
        <f t="shared" si="10"/>
        <v>Mutation</v>
      </c>
      <c r="R122" s="3" t="str">
        <f t="shared" si="11"/>
        <v>Mutation</v>
      </c>
    </row>
    <row r="123" spans="1:18" x14ac:dyDescent="0.45">
      <c r="A123" s="24" t="s">
        <v>67</v>
      </c>
      <c r="B123" s="6"/>
      <c r="C123" s="13">
        <v>24.0363816960976</v>
      </c>
      <c r="D123" s="2" t="str">
        <f t="shared" si="6"/>
        <v>Sample Pass</v>
      </c>
      <c r="E123" s="6"/>
      <c r="F123" s="13"/>
      <c r="G123" s="13">
        <v>28.020887688050699</v>
      </c>
      <c r="H123" s="2" t="str">
        <f t="shared" si="7"/>
        <v>N/A</v>
      </c>
      <c r="I123" s="2" t="str">
        <f t="shared" si="8"/>
        <v>Assay Pass</v>
      </c>
      <c r="J123" s="6"/>
      <c r="K123" s="13">
        <v>-12.3718415903313</v>
      </c>
      <c r="L123" s="13">
        <v>362.64414668128501</v>
      </c>
      <c r="M123" s="2" t="str">
        <f t="shared" si="9"/>
        <v>Mutation</v>
      </c>
      <c r="N123" s="6"/>
      <c r="O123" s="21" t="s">
        <v>67</v>
      </c>
      <c r="P123" s="9" t="s">
        <v>153</v>
      </c>
      <c r="Q123" s="22" t="str">
        <f t="shared" si="10"/>
        <v>Mutation</v>
      </c>
      <c r="R123" s="3" t="str">
        <f t="shared" si="11"/>
        <v>Mutation</v>
      </c>
    </row>
    <row r="124" spans="1:18" x14ac:dyDescent="0.45">
      <c r="A124" s="24" t="s">
        <v>68</v>
      </c>
      <c r="B124" s="6"/>
      <c r="C124" s="13">
        <v>26.7936371326571</v>
      </c>
      <c r="D124" s="2" t="str">
        <f t="shared" si="6"/>
        <v>Sample Pass</v>
      </c>
      <c r="E124" s="6"/>
      <c r="F124" s="13"/>
      <c r="G124" s="13"/>
      <c r="H124" s="2" t="str">
        <f t="shared" si="7"/>
        <v>Assay Fail</v>
      </c>
      <c r="I124" s="2" t="str">
        <f t="shared" si="8"/>
        <v>Assay Fail</v>
      </c>
      <c r="J124" s="6"/>
      <c r="K124" s="13">
        <v>-1.5788023356854</v>
      </c>
      <c r="L124" s="13">
        <v>-4.3116299213470501</v>
      </c>
      <c r="M124" s="2" t="str">
        <f t="shared" si="9"/>
        <v>Undetermined</v>
      </c>
      <c r="N124" s="6"/>
      <c r="O124" s="21" t="s">
        <v>68</v>
      </c>
      <c r="P124" s="9" t="s">
        <v>146</v>
      </c>
      <c r="Q124" s="22" t="str">
        <f t="shared" si="10"/>
        <v>Mutation</v>
      </c>
      <c r="R124" s="3" t="str">
        <f t="shared" si="11"/>
        <v>Inconclusive</v>
      </c>
    </row>
    <row r="125" spans="1:18" x14ac:dyDescent="0.45">
      <c r="A125" s="24" t="s">
        <v>68</v>
      </c>
      <c r="B125" s="6"/>
      <c r="C125" s="13">
        <v>27.447677100970601</v>
      </c>
      <c r="D125" s="2" t="str">
        <f t="shared" si="6"/>
        <v>Sample Pass</v>
      </c>
      <c r="E125" s="6"/>
      <c r="F125" s="13"/>
      <c r="G125" s="13"/>
      <c r="H125" s="2" t="str">
        <f t="shared" si="7"/>
        <v>Assay Fail</v>
      </c>
      <c r="I125" s="2" t="str">
        <f t="shared" si="8"/>
        <v>Assay Fail</v>
      </c>
      <c r="J125" s="6"/>
      <c r="K125" s="13">
        <v>-5.0388475226345699</v>
      </c>
      <c r="L125" s="13">
        <v>-8.6631340149233402</v>
      </c>
      <c r="M125" s="2" t="str">
        <f t="shared" si="9"/>
        <v>Undetermined</v>
      </c>
      <c r="N125" s="6"/>
      <c r="O125" s="21" t="s">
        <v>68</v>
      </c>
      <c r="P125" s="9" t="s">
        <v>146</v>
      </c>
      <c r="Q125" s="22" t="str">
        <f t="shared" si="10"/>
        <v>Mutation</v>
      </c>
      <c r="R125" s="3" t="str">
        <f t="shared" si="11"/>
        <v>Inconclusive</v>
      </c>
    </row>
    <row r="126" spans="1:18" x14ac:dyDescent="0.45">
      <c r="A126" s="24" t="s">
        <v>69</v>
      </c>
      <c r="B126" s="6"/>
      <c r="C126" s="13">
        <v>24.788478798191399</v>
      </c>
      <c r="D126" s="2" t="str">
        <f t="shared" si="6"/>
        <v>Sample Pass</v>
      </c>
      <c r="E126" s="6"/>
      <c r="F126" s="13"/>
      <c r="G126" s="13"/>
      <c r="H126" s="2" t="str">
        <f t="shared" si="7"/>
        <v>Assay Fail</v>
      </c>
      <c r="I126" s="2" t="str">
        <f t="shared" si="8"/>
        <v>Assay Fail</v>
      </c>
      <c r="J126" s="6"/>
      <c r="K126" s="13">
        <v>0.86502752799242399</v>
      </c>
      <c r="L126" s="13">
        <v>97.341875864088195</v>
      </c>
      <c r="M126" s="2" t="str">
        <f t="shared" si="9"/>
        <v>Undetermined</v>
      </c>
      <c r="N126" s="6"/>
      <c r="O126" s="21" t="s">
        <v>69</v>
      </c>
      <c r="P126" s="9" t="s">
        <v>146</v>
      </c>
      <c r="Q126" s="22" t="str">
        <f t="shared" si="10"/>
        <v>Mutation</v>
      </c>
      <c r="R126" s="3" t="str">
        <f t="shared" si="11"/>
        <v>Inconclusive</v>
      </c>
    </row>
    <row r="127" spans="1:18" x14ac:dyDescent="0.45">
      <c r="A127" s="24" t="s">
        <v>69</v>
      </c>
      <c r="B127" s="6"/>
      <c r="C127" s="13">
        <v>24.559174592551201</v>
      </c>
      <c r="D127" s="2" t="str">
        <f t="shared" si="6"/>
        <v>Sample Pass</v>
      </c>
      <c r="E127" s="6"/>
      <c r="F127" s="13"/>
      <c r="G127" s="13">
        <v>42.968437783715899</v>
      </c>
      <c r="H127" s="2" t="str">
        <f t="shared" si="7"/>
        <v>Assay Fail</v>
      </c>
      <c r="I127" s="2" t="str">
        <f t="shared" si="8"/>
        <v>Assay Fail</v>
      </c>
      <c r="J127" s="6"/>
      <c r="K127" s="13">
        <v>1.0512727900440999</v>
      </c>
      <c r="L127" s="13">
        <v>225.03063805597901</v>
      </c>
      <c r="M127" s="2" t="str">
        <f t="shared" si="9"/>
        <v>Undetermined</v>
      </c>
      <c r="N127" s="6"/>
      <c r="O127" s="21" t="s">
        <v>69</v>
      </c>
      <c r="P127" s="9" t="s">
        <v>146</v>
      </c>
      <c r="Q127" s="22" t="str">
        <f t="shared" si="10"/>
        <v>Mutation</v>
      </c>
      <c r="R127" s="3" t="str">
        <f t="shared" si="11"/>
        <v>Inconclusive</v>
      </c>
    </row>
    <row r="128" spans="1:18" x14ac:dyDescent="0.45">
      <c r="A128" s="24" t="s">
        <v>70</v>
      </c>
      <c r="B128" s="6"/>
      <c r="C128" s="13">
        <v>19.5093881017815</v>
      </c>
      <c r="D128" s="2" t="str">
        <f t="shared" si="6"/>
        <v>Sample Pass</v>
      </c>
      <c r="E128" s="6"/>
      <c r="F128" s="13"/>
      <c r="G128" s="13">
        <v>22.7314732913133</v>
      </c>
      <c r="H128" s="2" t="str">
        <f t="shared" si="7"/>
        <v>N/A</v>
      </c>
      <c r="I128" s="2" t="str">
        <f t="shared" si="8"/>
        <v>Assay Pass</v>
      </c>
      <c r="J128" s="6"/>
      <c r="K128" s="13">
        <v>-6.4425981321683103</v>
      </c>
      <c r="L128" s="13">
        <v>962.52524396542401</v>
      </c>
      <c r="M128" s="2" t="str">
        <f t="shared" si="9"/>
        <v>Mutation</v>
      </c>
      <c r="N128" s="6"/>
      <c r="O128" s="21" t="s">
        <v>70</v>
      </c>
      <c r="P128" s="9" t="s">
        <v>146</v>
      </c>
      <c r="Q128" s="22" t="str">
        <f t="shared" si="10"/>
        <v>Mutation</v>
      </c>
      <c r="R128" s="3" t="str">
        <f t="shared" si="11"/>
        <v>Mutation</v>
      </c>
    </row>
    <row r="129" spans="1:18" x14ac:dyDescent="0.45">
      <c r="A129" s="24" t="s">
        <v>70</v>
      </c>
      <c r="B129" s="6"/>
      <c r="C129" s="13">
        <v>19.566281176939601</v>
      </c>
      <c r="D129" s="2" t="str">
        <f t="shared" si="6"/>
        <v>Sample Pass</v>
      </c>
      <c r="E129" s="6"/>
      <c r="F129" s="13"/>
      <c r="G129" s="13">
        <v>23.1075388699043</v>
      </c>
      <c r="H129" s="2" t="str">
        <f t="shared" si="7"/>
        <v>N/A</v>
      </c>
      <c r="I129" s="2" t="str">
        <f t="shared" si="8"/>
        <v>Assay Pass</v>
      </c>
      <c r="J129" s="6"/>
      <c r="K129" s="13">
        <v>-1.69720440114361</v>
      </c>
      <c r="L129" s="13">
        <v>864.80927134156605</v>
      </c>
      <c r="M129" s="2" t="str">
        <f t="shared" si="9"/>
        <v>Mutation</v>
      </c>
      <c r="N129" s="6"/>
      <c r="O129" s="21" t="s">
        <v>70</v>
      </c>
      <c r="P129" s="9" t="s">
        <v>146</v>
      </c>
      <c r="Q129" s="22" t="str">
        <f t="shared" si="10"/>
        <v>Mutation</v>
      </c>
      <c r="R129" s="3" t="str">
        <f t="shared" si="11"/>
        <v>Mutation</v>
      </c>
    </row>
    <row r="130" spans="1:18" x14ac:dyDescent="0.45">
      <c r="A130" s="24" t="s">
        <v>71</v>
      </c>
      <c r="B130" s="6"/>
      <c r="C130" s="13">
        <v>26.344639319868602</v>
      </c>
      <c r="D130" s="2" t="str">
        <f t="shared" si="6"/>
        <v>Sample Pass</v>
      </c>
      <c r="E130" s="6"/>
      <c r="F130" s="13"/>
      <c r="G130" s="13"/>
      <c r="H130" s="2" t="str">
        <f t="shared" si="7"/>
        <v>Assay Fail</v>
      </c>
      <c r="I130" s="2" t="str">
        <f t="shared" si="8"/>
        <v>Assay Fail</v>
      </c>
      <c r="J130" s="6"/>
      <c r="K130" s="13">
        <v>-6.4396795717075301</v>
      </c>
      <c r="L130" s="13">
        <v>-0.67569211981390198</v>
      </c>
      <c r="M130" s="2" t="str">
        <f t="shared" si="9"/>
        <v>Undetermined</v>
      </c>
      <c r="N130" s="6"/>
      <c r="O130" s="21" t="s">
        <v>71</v>
      </c>
      <c r="P130" s="9" t="s">
        <v>153</v>
      </c>
      <c r="Q130" s="22" t="str">
        <f t="shared" si="10"/>
        <v>Mutation</v>
      </c>
      <c r="R130" s="3" t="str">
        <f t="shared" si="11"/>
        <v>Inconclusive</v>
      </c>
    </row>
    <row r="131" spans="1:18" x14ac:dyDescent="0.45">
      <c r="A131" s="24" t="s">
        <v>71</v>
      </c>
      <c r="B131" s="6"/>
      <c r="C131" s="13">
        <v>25.8156107988803</v>
      </c>
      <c r="D131" s="2" t="str">
        <f t="shared" ref="D131:D194" si="12">IF(C131&gt;33,"Sample Fail",IF(C131&gt;0,"Sample Pass","Sample Fail"))</f>
        <v>Sample Pass</v>
      </c>
      <c r="E131" s="6"/>
      <c r="F131" s="13"/>
      <c r="G131" s="13"/>
      <c r="H131" s="2" t="str">
        <f t="shared" ref="H131:H194" si="13">IF(F131&gt;32.87,"Assay Fail",IF(F131&gt;0,"Assay Pass",IF(AND(F131=0,G131=0),"Assay Fail",IF(AND(F131=0,I131="Assay Fail"),"Assay Fail","N/A"))))</f>
        <v>Assay Fail</v>
      </c>
      <c r="I131" s="2" t="str">
        <f t="shared" ref="I131:I194" si="14">IF(G131&gt;32.34,"Assay Fail",IF(G131&gt;0,"Assay Pass",IF(AND(F131=0,G131=0),"Assay Fail",IF(AND(G131=0,H131="Assay Fail"),"Assay Fail","N/A"))))</f>
        <v>Assay Fail</v>
      </c>
      <c r="J131" s="6"/>
      <c r="K131" s="13">
        <v>0.87704891135490504</v>
      </c>
      <c r="L131" s="13">
        <v>46.038345653290897</v>
      </c>
      <c r="M131" s="2" t="str">
        <f t="shared" ref="M131:M194" si="15">IF(D131="Sample Fail","Undetermined",IF(AND(D131="Sample Pass",H131="Assay Pass",K131&gt;L131),"Reference",IF(AND(D131="Sample Pass",I131="Assay Pass",L131&gt;K131),"Mutation","Undetermined")))</f>
        <v>Undetermined</v>
      </c>
      <c r="N131" s="6"/>
      <c r="O131" s="21" t="s">
        <v>71</v>
      </c>
      <c r="P131" s="9" t="s">
        <v>153</v>
      </c>
      <c r="Q131" s="22" t="str">
        <f t="shared" ref="Q131:Q194" si="16">IF(P131="B.1.1.7","Mutation",IF(P131="B.1.351","Mutation",IF(P131="P.1","Mutation",IF(P131="B.1.526","Mutation",IF(P131="B.1.1.318","Mutation","Reference")))))</f>
        <v>Mutation</v>
      </c>
      <c r="R131" s="3" t="str">
        <f t="shared" ref="R131:R194" si="17">IF(D131="Sample Fail","Rejected",IF(AND(D131="Sample Pass",H131="Assay Fail",M131="Undetermined"),"Inconclusive",IF(AND(D131="Sample Pass",I131="Assay Fail",M131="Undetermined"),"Inconclusive",IF(AND(D131="Sample Pass",M131="Mutation",Q131="Reference"),"False Positive",IF(AND(D131="Sample Pass",M131="Reference",Q131="Mutation"),"False Negative",IF(AND(D131="Sample Pass",M131="Mutation",Q131="Mutation"),"Mutation",IF(AND(D131="Sample Pass",M131="Reference",Q131="Reference"),"Reference","Not Resulted")))))))</f>
        <v>Inconclusive</v>
      </c>
    </row>
    <row r="132" spans="1:18" x14ac:dyDescent="0.45">
      <c r="A132" s="24" t="s">
        <v>72</v>
      </c>
      <c r="B132" s="6"/>
      <c r="C132" s="13">
        <v>26.1157343813829</v>
      </c>
      <c r="D132" s="2" t="str">
        <f t="shared" si="12"/>
        <v>Sample Pass</v>
      </c>
      <c r="E132" s="6"/>
      <c r="F132" s="13"/>
      <c r="G132" s="13"/>
      <c r="H132" s="2" t="str">
        <f t="shared" si="13"/>
        <v>Assay Fail</v>
      </c>
      <c r="I132" s="2" t="str">
        <f t="shared" si="14"/>
        <v>Assay Fail</v>
      </c>
      <c r="J132" s="6"/>
      <c r="K132" s="13">
        <v>-0.108194760998231</v>
      </c>
      <c r="L132" s="13">
        <v>148.00613481750801</v>
      </c>
      <c r="M132" s="2" t="str">
        <f t="shared" si="15"/>
        <v>Undetermined</v>
      </c>
      <c r="N132" s="6"/>
      <c r="O132" s="21" t="s">
        <v>72</v>
      </c>
      <c r="P132" s="9" t="s">
        <v>153</v>
      </c>
      <c r="Q132" s="22" t="str">
        <f t="shared" si="16"/>
        <v>Mutation</v>
      </c>
      <c r="R132" s="3" t="str">
        <f t="shared" si="17"/>
        <v>Inconclusive</v>
      </c>
    </row>
    <row r="133" spans="1:18" x14ac:dyDescent="0.45">
      <c r="A133" s="24" t="s">
        <v>72</v>
      </c>
      <c r="B133" s="6"/>
      <c r="C133" s="13">
        <v>26.766029590955899</v>
      </c>
      <c r="D133" s="2" t="str">
        <f t="shared" si="12"/>
        <v>Sample Pass</v>
      </c>
      <c r="E133" s="6"/>
      <c r="F133" s="13"/>
      <c r="G133" s="13"/>
      <c r="H133" s="2" t="str">
        <f t="shared" si="13"/>
        <v>Assay Fail</v>
      </c>
      <c r="I133" s="2" t="str">
        <f t="shared" si="14"/>
        <v>Assay Fail</v>
      </c>
      <c r="J133" s="6"/>
      <c r="K133" s="13">
        <v>175.26295072681799</v>
      </c>
      <c r="L133" s="13">
        <v>42.5749058755055</v>
      </c>
      <c r="M133" s="2" t="str">
        <f t="shared" si="15"/>
        <v>Undetermined</v>
      </c>
      <c r="N133" s="6"/>
      <c r="O133" s="21" t="s">
        <v>72</v>
      </c>
      <c r="P133" s="9" t="s">
        <v>153</v>
      </c>
      <c r="Q133" s="22" t="str">
        <f t="shared" si="16"/>
        <v>Mutation</v>
      </c>
      <c r="R133" s="3" t="str">
        <f t="shared" si="17"/>
        <v>Inconclusive</v>
      </c>
    </row>
    <row r="134" spans="1:18" x14ac:dyDescent="0.45">
      <c r="A134" s="24" t="s">
        <v>73</v>
      </c>
      <c r="B134" s="6"/>
      <c r="C134" s="13">
        <v>22.3917849846504</v>
      </c>
      <c r="D134" s="2" t="str">
        <f t="shared" si="12"/>
        <v>Sample Pass</v>
      </c>
      <c r="E134" s="6"/>
      <c r="F134" s="13">
        <v>37.350030370884298</v>
      </c>
      <c r="G134" s="13">
        <v>44.327368235912097</v>
      </c>
      <c r="H134" s="2" t="str">
        <f t="shared" si="13"/>
        <v>Assay Fail</v>
      </c>
      <c r="I134" s="2" t="str">
        <f t="shared" si="14"/>
        <v>Assay Fail</v>
      </c>
      <c r="J134" s="6"/>
      <c r="K134" s="13">
        <v>222.12337367427801</v>
      </c>
      <c r="L134" s="13">
        <v>204.39790734219301</v>
      </c>
      <c r="M134" s="2" t="str">
        <f t="shared" si="15"/>
        <v>Undetermined</v>
      </c>
      <c r="N134" s="6"/>
      <c r="O134" s="21" t="s">
        <v>73</v>
      </c>
      <c r="P134" s="2" t="s">
        <v>146</v>
      </c>
      <c r="Q134" s="22" t="str">
        <f t="shared" si="16"/>
        <v>Mutation</v>
      </c>
      <c r="R134" s="3" t="str">
        <f t="shared" si="17"/>
        <v>Inconclusive</v>
      </c>
    </row>
    <row r="135" spans="1:18" x14ac:dyDescent="0.45">
      <c r="A135" s="24" t="s">
        <v>73</v>
      </c>
      <c r="B135" s="6"/>
      <c r="C135" s="13">
        <v>23.063180390561001</v>
      </c>
      <c r="D135" s="2" t="str">
        <f t="shared" si="12"/>
        <v>Sample Pass</v>
      </c>
      <c r="E135" s="6"/>
      <c r="F135" s="13"/>
      <c r="G135" s="13"/>
      <c r="H135" s="2" t="str">
        <f t="shared" si="13"/>
        <v>Assay Fail</v>
      </c>
      <c r="I135" s="2" t="str">
        <f t="shared" si="14"/>
        <v>Assay Fail</v>
      </c>
      <c r="J135" s="6"/>
      <c r="K135" s="13">
        <v>-6.4027686149847796</v>
      </c>
      <c r="L135" s="13">
        <v>199.80696359928399</v>
      </c>
      <c r="M135" s="2" t="str">
        <f t="shared" si="15"/>
        <v>Undetermined</v>
      </c>
      <c r="N135" s="6"/>
      <c r="O135" s="21" t="s">
        <v>73</v>
      </c>
      <c r="P135" s="2" t="s">
        <v>146</v>
      </c>
      <c r="Q135" s="22" t="str">
        <f t="shared" si="16"/>
        <v>Mutation</v>
      </c>
      <c r="R135" s="3" t="str">
        <f t="shared" si="17"/>
        <v>Inconclusive</v>
      </c>
    </row>
    <row r="136" spans="1:18" x14ac:dyDescent="0.45">
      <c r="A136" s="24" t="s">
        <v>74</v>
      </c>
      <c r="B136" s="6"/>
      <c r="C136" s="13">
        <v>20.797688499744702</v>
      </c>
      <c r="D136" s="2" t="str">
        <f t="shared" si="12"/>
        <v>Sample Pass</v>
      </c>
      <c r="E136" s="6"/>
      <c r="F136" s="13"/>
      <c r="G136" s="13">
        <v>24.349591054801699</v>
      </c>
      <c r="H136" s="2" t="str">
        <f t="shared" si="13"/>
        <v>N/A</v>
      </c>
      <c r="I136" s="2" t="str">
        <f t="shared" si="14"/>
        <v>Assay Pass</v>
      </c>
      <c r="J136" s="6"/>
      <c r="K136" s="13">
        <v>-5.9169823102893098</v>
      </c>
      <c r="L136" s="13">
        <v>677.42363830590102</v>
      </c>
      <c r="M136" s="2" t="str">
        <f t="shared" si="15"/>
        <v>Mutation</v>
      </c>
      <c r="N136" s="6"/>
      <c r="O136" s="21" t="s">
        <v>74</v>
      </c>
      <c r="P136" s="9" t="s">
        <v>153</v>
      </c>
      <c r="Q136" s="22" t="str">
        <f t="shared" si="16"/>
        <v>Mutation</v>
      </c>
      <c r="R136" s="3" t="str">
        <f t="shared" si="17"/>
        <v>Mutation</v>
      </c>
    </row>
    <row r="137" spans="1:18" x14ac:dyDescent="0.45">
      <c r="A137" s="24" t="s">
        <v>74</v>
      </c>
      <c r="B137" s="6"/>
      <c r="C137" s="13">
        <v>22.2978807597231</v>
      </c>
      <c r="D137" s="2" t="str">
        <f t="shared" si="12"/>
        <v>Sample Pass</v>
      </c>
      <c r="E137" s="6"/>
      <c r="F137" s="13"/>
      <c r="G137" s="13">
        <v>25.438948519050602</v>
      </c>
      <c r="H137" s="2" t="str">
        <f t="shared" si="13"/>
        <v>N/A</v>
      </c>
      <c r="I137" s="2" t="str">
        <f t="shared" si="14"/>
        <v>Assay Pass</v>
      </c>
      <c r="J137" s="6"/>
      <c r="K137" s="13">
        <v>-2.49500130463321</v>
      </c>
      <c r="L137" s="13">
        <v>594.37240391801697</v>
      </c>
      <c r="M137" s="2" t="str">
        <f t="shared" si="15"/>
        <v>Mutation</v>
      </c>
      <c r="N137" s="6"/>
      <c r="O137" s="21" t="s">
        <v>74</v>
      </c>
      <c r="P137" s="9" t="s">
        <v>153</v>
      </c>
      <c r="Q137" s="22" t="str">
        <f t="shared" si="16"/>
        <v>Mutation</v>
      </c>
      <c r="R137" s="3" t="str">
        <f t="shared" si="17"/>
        <v>Mutation</v>
      </c>
    </row>
    <row r="138" spans="1:18" x14ac:dyDescent="0.45">
      <c r="A138" s="24" t="s">
        <v>75</v>
      </c>
      <c r="B138" s="6"/>
      <c r="C138" s="13">
        <v>27.565598142199299</v>
      </c>
      <c r="D138" s="2" t="str">
        <f t="shared" si="12"/>
        <v>Sample Pass</v>
      </c>
      <c r="E138" s="6"/>
      <c r="F138" s="13"/>
      <c r="G138" s="13"/>
      <c r="H138" s="2" t="str">
        <f t="shared" si="13"/>
        <v>Assay Fail</v>
      </c>
      <c r="I138" s="2" t="str">
        <f t="shared" si="14"/>
        <v>Assay Fail</v>
      </c>
      <c r="J138" s="6"/>
      <c r="K138" s="13">
        <v>-4.8317674784930196</v>
      </c>
      <c r="L138" s="13">
        <v>42.533517140721401</v>
      </c>
      <c r="M138" s="2" t="str">
        <f t="shared" si="15"/>
        <v>Undetermined</v>
      </c>
      <c r="N138" s="6"/>
      <c r="O138" s="21" t="s">
        <v>75</v>
      </c>
      <c r="P138" s="9" t="s">
        <v>153</v>
      </c>
      <c r="Q138" s="22" t="str">
        <f t="shared" si="16"/>
        <v>Mutation</v>
      </c>
      <c r="R138" s="3" t="str">
        <f t="shared" si="17"/>
        <v>Inconclusive</v>
      </c>
    </row>
    <row r="139" spans="1:18" x14ac:dyDescent="0.45">
      <c r="A139" s="24" t="s">
        <v>75</v>
      </c>
      <c r="B139" s="6"/>
      <c r="C139" s="13">
        <v>27.782861481580799</v>
      </c>
      <c r="D139" s="2" t="str">
        <f t="shared" si="12"/>
        <v>Sample Pass</v>
      </c>
      <c r="E139" s="6"/>
      <c r="F139" s="13"/>
      <c r="G139" s="13"/>
      <c r="H139" s="2" t="str">
        <f t="shared" si="13"/>
        <v>Assay Fail</v>
      </c>
      <c r="I139" s="2" t="str">
        <f t="shared" si="14"/>
        <v>Assay Fail</v>
      </c>
      <c r="J139" s="6"/>
      <c r="K139" s="13">
        <v>-4.1617515059397201</v>
      </c>
      <c r="L139" s="13">
        <v>0.98448351848765003</v>
      </c>
      <c r="M139" s="2" t="str">
        <f t="shared" si="15"/>
        <v>Undetermined</v>
      </c>
      <c r="N139" s="6"/>
      <c r="O139" s="21" t="s">
        <v>75</v>
      </c>
      <c r="P139" s="9" t="s">
        <v>153</v>
      </c>
      <c r="Q139" s="22" t="str">
        <f t="shared" si="16"/>
        <v>Mutation</v>
      </c>
      <c r="R139" s="3" t="str">
        <f t="shared" si="17"/>
        <v>Inconclusive</v>
      </c>
    </row>
    <row r="140" spans="1:18" x14ac:dyDescent="0.45">
      <c r="A140" s="24" t="s">
        <v>76</v>
      </c>
      <c r="B140" s="6"/>
      <c r="C140" s="13">
        <v>19.759130512971499</v>
      </c>
      <c r="D140" s="2" t="str">
        <f t="shared" si="12"/>
        <v>Sample Pass</v>
      </c>
      <c r="E140" s="6"/>
      <c r="F140" s="13"/>
      <c r="G140" s="13">
        <v>23.446159815868999</v>
      </c>
      <c r="H140" s="2" t="str">
        <f t="shared" si="13"/>
        <v>N/A</v>
      </c>
      <c r="I140" s="2" t="str">
        <f t="shared" si="14"/>
        <v>Assay Pass</v>
      </c>
      <c r="J140" s="6"/>
      <c r="K140" s="13">
        <v>-6.2406938770654996</v>
      </c>
      <c r="L140" s="13">
        <v>969.80395884456698</v>
      </c>
      <c r="M140" s="2" t="str">
        <f t="shared" si="15"/>
        <v>Mutation</v>
      </c>
      <c r="N140" s="6"/>
      <c r="O140" s="21" t="s">
        <v>76</v>
      </c>
      <c r="P140" s="9" t="s">
        <v>153</v>
      </c>
      <c r="Q140" s="22" t="str">
        <f t="shared" si="16"/>
        <v>Mutation</v>
      </c>
      <c r="R140" s="3" t="str">
        <f t="shared" si="17"/>
        <v>Mutation</v>
      </c>
    </row>
    <row r="141" spans="1:18" x14ac:dyDescent="0.45">
      <c r="A141" s="24" t="s">
        <v>76</v>
      </c>
      <c r="B141" s="6"/>
      <c r="C141" s="13">
        <v>19.8909096523013</v>
      </c>
      <c r="D141" s="2" t="str">
        <f t="shared" si="12"/>
        <v>Sample Pass</v>
      </c>
      <c r="E141" s="6"/>
      <c r="F141" s="13"/>
      <c r="G141" s="13">
        <v>23.3700784092356</v>
      </c>
      <c r="H141" s="2" t="str">
        <f t="shared" si="13"/>
        <v>N/A</v>
      </c>
      <c r="I141" s="2" t="str">
        <f t="shared" si="14"/>
        <v>Assay Pass</v>
      </c>
      <c r="J141" s="6"/>
      <c r="K141" s="13">
        <v>-5.3425794750328404</v>
      </c>
      <c r="L141" s="13">
        <v>973.48738001040101</v>
      </c>
      <c r="M141" s="2" t="str">
        <f t="shared" si="15"/>
        <v>Mutation</v>
      </c>
      <c r="N141" s="6"/>
      <c r="O141" s="21" t="s">
        <v>76</v>
      </c>
      <c r="P141" s="9" t="s">
        <v>153</v>
      </c>
      <c r="Q141" s="22" t="str">
        <f t="shared" si="16"/>
        <v>Mutation</v>
      </c>
      <c r="R141" s="3" t="str">
        <f t="shared" si="17"/>
        <v>Mutation</v>
      </c>
    </row>
    <row r="142" spans="1:18" x14ac:dyDescent="0.45">
      <c r="A142" s="24" t="s">
        <v>77</v>
      </c>
      <c r="B142" s="6"/>
      <c r="C142" s="13">
        <v>23.086699766121601</v>
      </c>
      <c r="D142" s="2" t="str">
        <f t="shared" si="12"/>
        <v>Sample Pass</v>
      </c>
      <c r="E142" s="6"/>
      <c r="F142" s="13"/>
      <c r="G142" s="13">
        <v>36.255955811592301</v>
      </c>
      <c r="H142" s="2" t="str">
        <f t="shared" si="13"/>
        <v>Assay Fail</v>
      </c>
      <c r="I142" s="2" t="str">
        <f t="shared" si="14"/>
        <v>Assay Fail</v>
      </c>
      <c r="J142" s="6"/>
      <c r="K142" s="13">
        <v>0.52313255255467095</v>
      </c>
      <c r="L142" s="13">
        <v>253.48942863527699</v>
      </c>
      <c r="M142" s="2" t="str">
        <f t="shared" si="15"/>
        <v>Undetermined</v>
      </c>
      <c r="N142" s="6"/>
      <c r="O142" s="21" t="s">
        <v>77</v>
      </c>
      <c r="P142" s="2" t="s">
        <v>146</v>
      </c>
      <c r="Q142" s="22" t="str">
        <f t="shared" si="16"/>
        <v>Mutation</v>
      </c>
      <c r="R142" s="3" t="str">
        <f t="shared" si="17"/>
        <v>Inconclusive</v>
      </c>
    </row>
    <row r="143" spans="1:18" x14ac:dyDescent="0.45">
      <c r="A143" s="24" t="s">
        <v>77</v>
      </c>
      <c r="B143" s="6"/>
      <c r="C143" s="13">
        <v>23.203411647210299</v>
      </c>
      <c r="D143" s="2" t="str">
        <f t="shared" si="12"/>
        <v>Sample Pass</v>
      </c>
      <c r="E143" s="6"/>
      <c r="F143" s="13"/>
      <c r="G143" s="13">
        <v>27.487828275032602</v>
      </c>
      <c r="H143" s="2" t="str">
        <f t="shared" si="13"/>
        <v>N/A</v>
      </c>
      <c r="I143" s="2" t="str">
        <f t="shared" si="14"/>
        <v>Assay Pass</v>
      </c>
      <c r="J143" s="6"/>
      <c r="K143" s="13">
        <v>-1.56029927914233</v>
      </c>
      <c r="L143" s="13">
        <v>331.27797230546702</v>
      </c>
      <c r="M143" s="2" t="str">
        <f t="shared" si="15"/>
        <v>Mutation</v>
      </c>
      <c r="N143" s="6"/>
      <c r="O143" s="21" t="s">
        <v>77</v>
      </c>
      <c r="P143" s="2" t="s">
        <v>146</v>
      </c>
      <c r="Q143" s="22" t="str">
        <f t="shared" si="16"/>
        <v>Mutation</v>
      </c>
      <c r="R143" s="3" t="str">
        <f t="shared" si="17"/>
        <v>Mutation</v>
      </c>
    </row>
    <row r="144" spans="1:18" x14ac:dyDescent="0.45">
      <c r="A144" s="24" t="s">
        <v>78</v>
      </c>
      <c r="B144" s="6"/>
      <c r="C144" s="13">
        <v>21.889339028292898</v>
      </c>
      <c r="D144" s="2" t="str">
        <f t="shared" si="12"/>
        <v>Sample Pass</v>
      </c>
      <c r="E144" s="6"/>
      <c r="F144" s="13"/>
      <c r="G144" s="13">
        <v>26.302664571520602</v>
      </c>
      <c r="H144" s="2" t="str">
        <f t="shared" si="13"/>
        <v>N/A</v>
      </c>
      <c r="I144" s="2" t="str">
        <f t="shared" si="14"/>
        <v>Assay Pass</v>
      </c>
      <c r="J144" s="6"/>
      <c r="K144" s="13">
        <v>-1.50224263842756</v>
      </c>
      <c r="L144" s="13">
        <v>709.12992083792005</v>
      </c>
      <c r="M144" s="2" t="str">
        <f t="shared" si="15"/>
        <v>Mutation</v>
      </c>
      <c r="N144" s="6"/>
      <c r="O144" s="21" t="s">
        <v>78</v>
      </c>
      <c r="P144" s="2" t="s">
        <v>153</v>
      </c>
      <c r="Q144" s="22" t="str">
        <f t="shared" si="16"/>
        <v>Mutation</v>
      </c>
      <c r="R144" s="3" t="str">
        <f t="shared" si="17"/>
        <v>Mutation</v>
      </c>
    </row>
    <row r="145" spans="1:18" x14ac:dyDescent="0.45">
      <c r="A145" s="24" t="s">
        <v>78</v>
      </c>
      <c r="B145" s="6"/>
      <c r="C145" s="13">
        <v>20.504306101267002</v>
      </c>
      <c r="D145" s="2" t="str">
        <f t="shared" si="12"/>
        <v>Sample Pass</v>
      </c>
      <c r="E145" s="6"/>
      <c r="F145" s="13"/>
      <c r="G145" s="13">
        <v>24.553049528484799</v>
      </c>
      <c r="H145" s="2" t="str">
        <f t="shared" si="13"/>
        <v>N/A</v>
      </c>
      <c r="I145" s="2" t="str">
        <f t="shared" si="14"/>
        <v>Assay Pass</v>
      </c>
      <c r="J145" s="6"/>
      <c r="K145" s="13">
        <v>-5.2695879880893699</v>
      </c>
      <c r="L145" s="13">
        <v>663.13544783836301</v>
      </c>
      <c r="M145" s="2" t="str">
        <f t="shared" si="15"/>
        <v>Mutation</v>
      </c>
      <c r="N145" s="6"/>
      <c r="O145" s="21" t="s">
        <v>78</v>
      </c>
      <c r="P145" s="2" t="s">
        <v>153</v>
      </c>
      <c r="Q145" s="22" t="str">
        <f t="shared" si="16"/>
        <v>Mutation</v>
      </c>
      <c r="R145" s="3" t="str">
        <f t="shared" si="17"/>
        <v>Mutation</v>
      </c>
    </row>
    <row r="146" spans="1:18" x14ac:dyDescent="0.45">
      <c r="A146" s="24" t="s">
        <v>79</v>
      </c>
      <c r="B146" s="6"/>
      <c r="C146" s="13">
        <v>21.456444002518399</v>
      </c>
      <c r="D146" s="2" t="str">
        <f t="shared" si="12"/>
        <v>Sample Pass</v>
      </c>
      <c r="E146" s="6"/>
      <c r="F146" s="13">
        <v>29.749431882567102</v>
      </c>
      <c r="G146" s="13">
        <v>24.371715148258701</v>
      </c>
      <c r="H146" s="2" t="str">
        <f t="shared" si="13"/>
        <v>Assay Pass</v>
      </c>
      <c r="I146" s="2" t="str">
        <f t="shared" si="14"/>
        <v>Assay Pass</v>
      </c>
      <c r="J146" s="6"/>
      <c r="K146" s="13">
        <v>261.283514348658</v>
      </c>
      <c r="L146" s="13">
        <v>574.98444052267598</v>
      </c>
      <c r="M146" s="2" t="str">
        <f t="shared" si="15"/>
        <v>Mutation</v>
      </c>
      <c r="N146" s="6"/>
      <c r="O146" s="21" t="s">
        <v>79</v>
      </c>
      <c r="P146" s="2" t="s">
        <v>154</v>
      </c>
      <c r="Q146" s="22" t="str">
        <f t="shared" si="16"/>
        <v>Mutation</v>
      </c>
      <c r="R146" s="3" t="str">
        <f t="shared" si="17"/>
        <v>Mutation</v>
      </c>
    </row>
    <row r="147" spans="1:18" x14ac:dyDescent="0.45">
      <c r="A147" s="24" t="s">
        <v>79</v>
      </c>
      <c r="B147" s="6"/>
      <c r="C147" s="13">
        <v>21.502686828278701</v>
      </c>
      <c r="D147" s="2" t="str">
        <f t="shared" si="12"/>
        <v>Sample Pass</v>
      </c>
      <c r="E147" s="6"/>
      <c r="F147" s="13"/>
      <c r="G147" s="13">
        <v>24.5401487633352</v>
      </c>
      <c r="H147" s="2" t="str">
        <f t="shared" si="13"/>
        <v>N/A</v>
      </c>
      <c r="I147" s="2" t="str">
        <f t="shared" si="14"/>
        <v>Assay Pass</v>
      </c>
      <c r="J147" s="6"/>
      <c r="K147" s="13">
        <v>-3.35958315901371</v>
      </c>
      <c r="L147" s="13">
        <v>553.33860017358302</v>
      </c>
      <c r="M147" s="2" t="str">
        <f t="shared" si="15"/>
        <v>Mutation</v>
      </c>
      <c r="N147" s="6"/>
      <c r="O147" s="21" t="s">
        <v>79</v>
      </c>
      <c r="P147" s="2" t="s">
        <v>154</v>
      </c>
      <c r="Q147" s="22" t="str">
        <f t="shared" si="16"/>
        <v>Mutation</v>
      </c>
      <c r="R147" s="3" t="str">
        <f t="shared" si="17"/>
        <v>Mutation</v>
      </c>
    </row>
    <row r="148" spans="1:18" x14ac:dyDescent="0.45">
      <c r="A148" s="24" t="s">
        <v>80</v>
      </c>
      <c r="B148" s="6"/>
      <c r="C148" s="13">
        <v>23.130644393279699</v>
      </c>
      <c r="D148" s="2" t="str">
        <f t="shared" si="12"/>
        <v>Sample Pass</v>
      </c>
      <c r="E148" s="6"/>
      <c r="F148" s="13"/>
      <c r="G148" s="13"/>
      <c r="H148" s="2" t="str">
        <f t="shared" si="13"/>
        <v>Assay Fail</v>
      </c>
      <c r="I148" s="2" t="str">
        <f t="shared" si="14"/>
        <v>Assay Fail</v>
      </c>
      <c r="J148" s="6"/>
      <c r="K148" s="13">
        <v>-4.4410023474420104</v>
      </c>
      <c r="L148" s="13">
        <v>192.496167270548</v>
      </c>
      <c r="M148" s="2" t="str">
        <f t="shared" si="15"/>
        <v>Undetermined</v>
      </c>
      <c r="N148" s="6"/>
      <c r="O148" s="21" t="s">
        <v>80</v>
      </c>
      <c r="P148" s="9" t="s">
        <v>153</v>
      </c>
      <c r="Q148" s="22" t="str">
        <f t="shared" si="16"/>
        <v>Mutation</v>
      </c>
      <c r="R148" s="3" t="str">
        <f t="shared" si="17"/>
        <v>Inconclusive</v>
      </c>
    </row>
    <row r="149" spans="1:18" x14ac:dyDescent="0.45">
      <c r="A149" s="24" t="s">
        <v>80</v>
      </c>
      <c r="B149" s="6"/>
      <c r="C149" s="13">
        <v>23.268814173491201</v>
      </c>
      <c r="D149" s="2" t="str">
        <f t="shared" si="12"/>
        <v>Sample Pass</v>
      </c>
      <c r="E149" s="6"/>
      <c r="F149" s="13"/>
      <c r="G149" s="13"/>
      <c r="H149" s="2" t="str">
        <f t="shared" si="13"/>
        <v>Assay Fail</v>
      </c>
      <c r="I149" s="2" t="str">
        <f t="shared" si="14"/>
        <v>Assay Fail</v>
      </c>
      <c r="J149" s="6"/>
      <c r="K149" s="13">
        <v>-4.4458612803141504</v>
      </c>
      <c r="L149" s="13">
        <v>173.90073906938699</v>
      </c>
      <c r="M149" s="2" t="str">
        <f t="shared" si="15"/>
        <v>Undetermined</v>
      </c>
      <c r="N149" s="6"/>
      <c r="O149" s="21" t="s">
        <v>80</v>
      </c>
      <c r="P149" s="9" t="s">
        <v>153</v>
      </c>
      <c r="Q149" s="22" t="str">
        <f t="shared" si="16"/>
        <v>Mutation</v>
      </c>
      <c r="R149" s="3" t="str">
        <f t="shared" si="17"/>
        <v>Inconclusive</v>
      </c>
    </row>
    <row r="150" spans="1:18" x14ac:dyDescent="0.45">
      <c r="A150" s="24" t="s">
        <v>81</v>
      </c>
      <c r="B150" s="6"/>
      <c r="C150" s="13">
        <v>25.236698505259302</v>
      </c>
      <c r="D150" s="2" t="str">
        <f t="shared" si="12"/>
        <v>Sample Pass</v>
      </c>
      <c r="E150" s="6"/>
      <c r="F150" s="13"/>
      <c r="G150" s="13"/>
      <c r="H150" s="2" t="str">
        <f t="shared" si="13"/>
        <v>Assay Fail</v>
      </c>
      <c r="I150" s="2" t="str">
        <f t="shared" si="14"/>
        <v>Assay Fail</v>
      </c>
      <c r="J150" s="6"/>
      <c r="K150" s="13">
        <v>-3.32852055778039</v>
      </c>
      <c r="L150" s="13">
        <v>97.664297065884995</v>
      </c>
      <c r="M150" s="2" t="str">
        <f t="shared" si="15"/>
        <v>Undetermined</v>
      </c>
      <c r="N150" s="6"/>
      <c r="O150" s="21" t="s">
        <v>81</v>
      </c>
      <c r="P150" s="9" t="s">
        <v>153</v>
      </c>
      <c r="Q150" s="22" t="str">
        <f t="shared" si="16"/>
        <v>Mutation</v>
      </c>
      <c r="R150" s="3" t="str">
        <f t="shared" si="17"/>
        <v>Inconclusive</v>
      </c>
    </row>
    <row r="151" spans="1:18" x14ac:dyDescent="0.45">
      <c r="A151" s="24" t="s">
        <v>81</v>
      </c>
      <c r="B151" s="6"/>
      <c r="C151" s="13">
        <v>23.266573112467398</v>
      </c>
      <c r="D151" s="2" t="str">
        <f t="shared" si="12"/>
        <v>Sample Pass</v>
      </c>
      <c r="E151" s="6"/>
      <c r="F151" s="13"/>
      <c r="G151" s="13">
        <v>32.226790596017203</v>
      </c>
      <c r="H151" s="2" t="str">
        <f t="shared" si="13"/>
        <v>N/A</v>
      </c>
      <c r="I151" s="2" t="str">
        <f t="shared" si="14"/>
        <v>Assay Pass</v>
      </c>
      <c r="J151" s="6"/>
      <c r="K151" s="13">
        <v>-2.51942730193332</v>
      </c>
      <c r="L151" s="13">
        <v>369.68223605035701</v>
      </c>
      <c r="M151" s="2" t="str">
        <f t="shared" si="15"/>
        <v>Mutation</v>
      </c>
      <c r="N151" s="6"/>
      <c r="O151" s="21" t="s">
        <v>81</v>
      </c>
      <c r="P151" s="9" t="s">
        <v>153</v>
      </c>
      <c r="Q151" s="22" t="str">
        <f t="shared" si="16"/>
        <v>Mutation</v>
      </c>
      <c r="R151" s="3" t="str">
        <f t="shared" si="17"/>
        <v>Mutation</v>
      </c>
    </row>
    <row r="152" spans="1:18" x14ac:dyDescent="0.45">
      <c r="A152" s="24" t="s">
        <v>82</v>
      </c>
      <c r="B152" s="6"/>
      <c r="C152" s="13">
        <v>24.393069033518401</v>
      </c>
      <c r="D152" s="2" t="str">
        <f t="shared" si="12"/>
        <v>Sample Pass</v>
      </c>
      <c r="E152" s="6"/>
      <c r="F152" s="13"/>
      <c r="G152" s="13">
        <v>40.943517290836397</v>
      </c>
      <c r="H152" s="2" t="str">
        <f t="shared" si="13"/>
        <v>Assay Fail</v>
      </c>
      <c r="I152" s="2" t="str">
        <f t="shared" si="14"/>
        <v>Assay Fail</v>
      </c>
      <c r="J152" s="6"/>
      <c r="K152" s="13">
        <v>-2.5993525124204102</v>
      </c>
      <c r="L152" s="13">
        <v>233.49127225855599</v>
      </c>
      <c r="M152" s="2" t="str">
        <f t="shared" si="15"/>
        <v>Undetermined</v>
      </c>
      <c r="N152" s="6"/>
      <c r="O152" s="21" t="s">
        <v>82</v>
      </c>
      <c r="P152" s="2" t="s">
        <v>156</v>
      </c>
      <c r="Q152" s="22" t="str">
        <f t="shared" si="16"/>
        <v>Mutation</v>
      </c>
      <c r="R152" s="3" t="str">
        <f t="shared" si="17"/>
        <v>Inconclusive</v>
      </c>
    </row>
    <row r="153" spans="1:18" x14ac:dyDescent="0.45">
      <c r="A153" s="24" t="s">
        <v>82</v>
      </c>
      <c r="B153" s="6"/>
      <c r="C153" s="13">
        <v>24.764935919017599</v>
      </c>
      <c r="D153" s="2" t="str">
        <f t="shared" si="12"/>
        <v>Sample Pass</v>
      </c>
      <c r="E153" s="6"/>
      <c r="F153" s="13"/>
      <c r="G153" s="13">
        <v>43.333919196873197</v>
      </c>
      <c r="H153" s="2" t="str">
        <f t="shared" si="13"/>
        <v>Assay Fail</v>
      </c>
      <c r="I153" s="2" t="str">
        <f t="shared" si="14"/>
        <v>Assay Fail</v>
      </c>
      <c r="J153" s="6"/>
      <c r="K153" s="13">
        <v>-2.7556098301583898</v>
      </c>
      <c r="L153" s="13">
        <v>208.95239308754901</v>
      </c>
      <c r="M153" s="2" t="str">
        <f t="shared" si="15"/>
        <v>Undetermined</v>
      </c>
      <c r="N153" s="6"/>
      <c r="O153" s="21" t="s">
        <v>82</v>
      </c>
      <c r="P153" s="2" t="s">
        <v>156</v>
      </c>
      <c r="Q153" s="22" t="str">
        <f t="shared" si="16"/>
        <v>Mutation</v>
      </c>
      <c r="R153" s="3" t="str">
        <f t="shared" si="17"/>
        <v>Inconclusive</v>
      </c>
    </row>
    <row r="154" spans="1:18" x14ac:dyDescent="0.45">
      <c r="A154" s="24" t="s">
        <v>83</v>
      </c>
      <c r="B154" s="6"/>
      <c r="C154" s="13">
        <v>21.6184700669459</v>
      </c>
      <c r="D154" s="2" t="str">
        <f t="shared" si="12"/>
        <v>Sample Pass</v>
      </c>
      <c r="E154" s="6"/>
      <c r="F154" s="13"/>
      <c r="G154" s="13">
        <v>27.4112097820204</v>
      </c>
      <c r="H154" s="2" t="str">
        <f t="shared" si="13"/>
        <v>N/A</v>
      </c>
      <c r="I154" s="2" t="str">
        <f t="shared" si="14"/>
        <v>Assay Pass</v>
      </c>
      <c r="J154" s="6"/>
      <c r="K154" s="13">
        <v>-3.4819007265150499</v>
      </c>
      <c r="L154" s="13">
        <v>343.53643423872597</v>
      </c>
      <c r="M154" s="2" t="str">
        <f t="shared" si="15"/>
        <v>Mutation</v>
      </c>
      <c r="N154" s="6"/>
      <c r="O154" s="21" t="s">
        <v>83</v>
      </c>
      <c r="P154" s="9" t="s">
        <v>153</v>
      </c>
      <c r="Q154" s="22" t="str">
        <f t="shared" si="16"/>
        <v>Mutation</v>
      </c>
      <c r="R154" s="3" t="str">
        <f t="shared" si="17"/>
        <v>Mutation</v>
      </c>
    </row>
    <row r="155" spans="1:18" x14ac:dyDescent="0.45">
      <c r="A155" s="24" t="s">
        <v>83</v>
      </c>
      <c r="B155" s="6"/>
      <c r="C155" s="13">
        <v>21.474187990252499</v>
      </c>
      <c r="D155" s="2" t="str">
        <f t="shared" si="12"/>
        <v>Sample Pass</v>
      </c>
      <c r="E155" s="6"/>
      <c r="F155" s="13"/>
      <c r="G155" s="13">
        <v>25.142952781196001</v>
      </c>
      <c r="H155" s="2" t="str">
        <f t="shared" si="13"/>
        <v>N/A</v>
      </c>
      <c r="I155" s="2" t="str">
        <f t="shared" si="14"/>
        <v>Assay Pass</v>
      </c>
      <c r="J155" s="6"/>
      <c r="K155" s="13">
        <v>-4.89257337586423</v>
      </c>
      <c r="L155" s="13">
        <v>593.94342925209003</v>
      </c>
      <c r="M155" s="2" t="str">
        <f t="shared" si="15"/>
        <v>Mutation</v>
      </c>
      <c r="N155" s="6"/>
      <c r="O155" s="21" t="s">
        <v>83</v>
      </c>
      <c r="P155" s="9" t="s">
        <v>153</v>
      </c>
      <c r="Q155" s="22" t="str">
        <f t="shared" si="16"/>
        <v>Mutation</v>
      </c>
      <c r="R155" s="3" t="str">
        <f t="shared" si="17"/>
        <v>Mutation</v>
      </c>
    </row>
    <row r="156" spans="1:18" x14ac:dyDescent="0.45">
      <c r="A156" s="24" t="s">
        <v>84</v>
      </c>
      <c r="B156" s="6"/>
      <c r="C156" s="13">
        <v>25.9956996893963</v>
      </c>
      <c r="D156" s="2" t="str">
        <f t="shared" si="12"/>
        <v>Sample Pass</v>
      </c>
      <c r="E156" s="6"/>
      <c r="F156" s="13"/>
      <c r="G156" s="13"/>
      <c r="H156" s="2" t="str">
        <f t="shared" si="13"/>
        <v>Assay Fail</v>
      </c>
      <c r="I156" s="2" t="str">
        <f t="shared" si="14"/>
        <v>Assay Fail</v>
      </c>
      <c r="J156" s="6"/>
      <c r="K156" s="13">
        <v>-0.365447762452277</v>
      </c>
      <c r="L156" s="13">
        <v>-7.0647348056972996</v>
      </c>
      <c r="M156" s="2" t="str">
        <f t="shared" si="15"/>
        <v>Undetermined</v>
      </c>
      <c r="N156" s="6"/>
      <c r="O156" s="21" t="s">
        <v>84</v>
      </c>
      <c r="P156" s="9" t="s">
        <v>153</v>
      </c>
      <c r="Q156" s="22" t="str">
        <f t="shared" si="16"/>
        <v>Mutation</v>
      </c>
      <c r="R156" s="3" t="str">
        <f t="shared" si="17"/>
        <v>Inconclusive</v>
      </c>
    </row>
    <row r="157" spans="1:18" x14ac:dyDescent="0.45">
      <c r="A157" s="24" t="s">
        <v>84</v>
      </c>
      <c r="B157" s="6"/>
      <c r="C157" s="13">
        <v>25.350237180206499</v>
      </c>
      <c r="D157" s="2" t="str">
        <f t="shared" si="12"/>
        <v>Sample Pass</v>
      </c>
      <c r="E157" s="6"/>
      <c r="F157" s="13"/>
      <c r="G157" s="13"/>
      <c r="H157" s="2" t="str">
        <f t="shared" si="13"/>
        <v>Assay Fail</v>
      </c>
      <c r="I157" s="2" t="str">
        <f t="shared" si="14"/>
        <v>Assay Fail</v>
      </c>
      <c r="J157" s="6"/>
      <c r="K157" s="13">
        <v>-3.8263766386990001</v>
      </c>
      <c r="L157" s="13">
        <v>127.481241569807</v>
      </c>
      <c r="M157" s="2" t="str">
        <f t="shared" si="15"/>
        <v>Undetermined</v>
      </c>
      <c r="N157" s="6"/>
      <c r="O157" s="21" t="s">
        <v>84</v>
      </c>
      <c r="P157" s="9" t="s">
        <v>153</v>
      </c>
      <c r="Q157" s="22" t="str">
        <f t="shared" si="16"/>
        <v>Mutation</v>
      </c>
      <c r="R157" s="3" t="str">
        <f t="shared" si="17"/>
        <v>Inconclusive</v>
      </c>
    </row>
    <row r="158" spans="1:18" x14ac:dyDescent="0.45">
      <c r="A158" s="24" t="s">
        <v>85</v>
      </c>
      <c r="B158" s="6"/>
      <c r="C158" s="13">
        <v>18.859830740963002</v>
      </c>
      <c r="D158" s="2" t="str">
        <f t="shared" si="12"/>
        <v>Sample Pass</v>
      </c>
      <c r="E158" s="6"/>
      <c r="F158" s="13"/>
      <c r="G158" s="13">
        <v>22.679003988521998</v>
      </c>
      <c r="H158" s="2" t="str">
        <f t="shared" si="13"/>
        <v>N/A</v>
      </c>
      <c r="I158" s="2" t="str">
        <f t="shared" si="14"/>
        <v>Assay Pass</v>
      </c>
      <c r="J158" s="6"/>
      <c r="K158" s="13">
        <v>-6.4316662894407299</v>
      </c>
      <c r="L158" s="13">
        <v>769.12801560692697</v>
      </c>
      <c r="M158" s="2" t="str">
        <f t="shared" si="15"/>
        <v>Mutation</v>
      </c>
      <c r="N158" s="6"/>
      <c r="O158" s="21" t="s">
        <v>85</v>
      </c>
      <c r="P158" s="2" t="s">
        <v>146</v>
      </c>
      <c r="Q158" s="22" t="str">
        <f t="shared" si="16"/>
        <v>Mutation</v>
      </c>
      <c r="R158" s="3" t="str">
        <f t="shared" si="17"/>
        <v>Mutation</v>
      </c>
    </row>
    <row r="159" spans="1:18" x14ac:dyDescent="0.45">
      <c r="A159" s="24" t="s">
        <v>85</v>
      </c>
      <c r="B159" s="6"/>
      <c r="C159" s="13">
        <v>19.129035290775601</v>
      </c>
      <c r="D159" s="2" t="str">
        <f t="shared" si="12"/>
        <v>Sample Pass</v>
      </c>
      <c r="E159" s="6"/>
      <c r="F159" s="13"/>
      <c r="G159" s="13">
        <v>23.023109513124101</v>
      </c>
      <c r="H159" s="2" t="str">
        <f t="shared" si="13"/>
        <v>N/A</v>
      </c>
      <c r="I159" s="2" t="str">
        <f t="shared" si="14"/>
        <v>Assay Pass</v>
      </c>
      <c r="J159" s="6"/>
      <c r="K159" s="13">
        <v>-1.7496411102301901</v>
      </c>
      <c r="L159" s="13">
        <v>636.45970794298898</v>
      </c>
      <c r="M159" s="2" t="str">
        <f t="shared" si="15"/>
        <v>Mutation</v>
      </c>
      <c r="N159" s="6"/>
      <c r="O159" s="21" t="s">
        <v>85</v>
      </c>
      <c r="P159" s="2" t="s">
        <v>146</v>
      </c>
      <c r="Q159" s="22" t="str">
        <f t="shared" si="16"/>
        <v>Mutation</v>
      </c>
      <c r="R159" s="3" t="str">
        <f t="shared" si="17"/>
        <v>Mutation</v>
      </c>
    </row>
    <row r="160" spans="1:18" x14ac:dyDescent="0.45">
      <c r="A160" s="24" t="s">
        <v>86</v>
      </c>
      <c r="B160" s="6"/>
      <c r="C160" s="13">
        <v>28.2768108786737</v>
      </c>
      <c r="D160" s="2" t="str">
        <f t="shared" si="12"/>
        <v>Sample Pass</v>
      </c>
      <c r="E160" s="6"/>
      <c r="F160" s="13"/>
      <c r="G160" s="13"/>
      <c r="H160" s="2" t="str">
        <f t="shared" si="13"/>
        <v>Assay Fail</v>
      </c>
      <c r="I160" s="2" t="str">
        <f t="shared" si="14"/>
        <v>Assay Fail</v>
      </c>
      <c r="J160" s="6"/>
      <c r="K160" s="13">
        <v>-4.3222274688505404</v>
      </c>
      <c r="L160" s="13">
        <v>0.46039058004817002</v>
      </c>
      <c r="M160" s="2" t="str">
        <f t="shared" si="15"/>
        <v>Undetermined</v>
      </c>
      <c r="N160" s="6"/>
      <c r="O160" s="21" t="s">
        <v>86</v>
      </c>
      <c r="P160" s="9" t="s">
        <v>153</v>
      </c>
      <c r="Q160" s="22" t="str">
        <f t="shared" si="16"/>
        <v>Mutation</v>
      </c>
      <c r="R160" s="3" t="str">
        <f t="shared" si="17"/>
        <v>Inconclusive</v>
      </c>
    </row>
    <row r="161" spans="1:18" x14ac:dyDescent="0.45">
      <c r="A161" s="24" t="s">
        <v>86</v>
      </c>
      <c r="B161" s="6"/>
      <c r="C161" s="13">
        <v>28.178989185255499</v>
      </c>
      <c r="D161" s="2" t="str">
        <f t="shared" si="12"/>
        <v>Sample Pass</v>
      </c>
      <c r="E161" s="6"/>
      <c r="F161" s="13"/>
      <c r="G161" s="13"/>
      <c r="H161" s="2" t="str">
        <f t="shared" si="13"/>
        <v>Assay Fail</v>
      </c>
      <c r="I161" s="2" t="str">
        <f t="shared" si="14"/>
        <v>Assay Fail</v>
      </c>
      <c r="J161" s="6"/>
      <c r="K161" s="13">
        <v>-3.3104132757616802</v>
      </c>
      <c r="L161" s="13">
        <v>-5.4675025284345802</v>
      </c>
      <c r="M161" s="2" t="str">
        <f t="shared" si="15"/>
        <v>Undetermined</v>
      </c>
      <c r="N161" s="6"/>
      <c r="O161" s="21" t="s">
        <v>86</v>
      </c>
      <c r="P161" s="9" t="s">
        <v>153</v>
      </c>
      <c r="Q161" s="22" t="str">
        <f t="shared" si="16"/>
        <v>Mutation</v>
      </c>
      <c r="R161" s="3" t="str">
        <f t="shared" si="17"/>
        <v>Inconclusive</v>
      </c>
    </row>
    <row r="162" spans="1:18" x14ac:dyDescent="0.45">
      <c r="A162" s="24" t="s">
        <v>87</v>
      </c>
      <c r="B162" s="6"/>
      <c r="C162" s="13">
        <v>15.4716774662151</v>
      </c>
      <c r="D162" s="2" t="str">
        <f t="shared" si="12"/>
        <v>Sample Pass</v>
      </c>
      <c r="E162" s="6"/>
      <c r="F162" s="13"/>
      <c r="G162" s="13">
        <v>19.443877085555201</v>
      </c>
      <c r="H162" s="2" t="str">
        <f t="shared" si="13"/>
        <v>N/A</v>
      </c>
      <c r="I162" s="2" t="str">
        <f t="shared" si="14"/>
        <v>Assay Pass</v>
      </c>
      <c r="J162" s="6"/>
      <c r="K162" s="13">
        <v>-3.26232069903108</v>
      </c>
      <c r="L162" s="13">
        <v>1401.0775424527999</v>
      </c>
      <c r="M162" s="2" t="str">
        <f t="shared" si="15"/>
        <v>Mutation</v>
      </c>
      <c r="N162" s="6"/>
      <c r="O162" s="21" t="s">
        <v>87</v>
      </c>
      <c r="P162" s="9" t="s">
        <v>153</v>
      </c>
      <c r="Q162" s="22" t="str">
        <f t="shared" si="16"/>
        <v>Mutation</v>
      </c>
      <c r="R162" s="3" t="str">
        <f t="shared" si="17"/>
        <v>Mutation</v>
      </c>
    </row>
    <row r="163" spans="1:18" x14ac:dyDescent="0.45">
      <c r="A163" s="24" t="s">
        <v>87</v>
      </c>
      <c r="B163" s="6"/>
      <c r="C163" s="13">
        <v>14.915976643402599</v>
      </c>
      <c r="D163" s="2" t="str">
        <f t="shared" si="12"/>
        <v>Sample Pass</v>
      </c>
      <c r="E163" s="6"/>
      <c r="F163" s="13"/>
      <c r="G163" s="13">
        <v>18.187601648371299</v>
      </c>
      <c r="H163" s="2" t="str">
        <f t="shared" si="13"/>
        <v>N/A</v>
      </c>
      <c r="I163" s="2" t="str">
        <f t="shared" si="14"/>
        <v>Assay Pass</v>
      </c>
      <c r="J163" s="6"/>
      <c r="K163" s="13">
        <v>-4.8865058974497497</v>
      </c>
      <c r="L163" s="13">
        <v>1614.7109912342901</v>
      </c>
      <c r="M163" s="2" t="str">
        <f t="shared" si="15"/>
        <v>Mutation</v>
      </c>
      <c r="N163" s="6"/>
      <c r="O163" s="21" t="s">
        <v>87</v>
      </c>
      <c r="P163" s="9" t="s">
        <v>153</v>
      </c>
      <c r="Q163" s="22" t="str">
        <f t="shared" si="16"/>
        <v>Mutation</v>
      </c>
      <c r="R163" s="3" t="str">
        <f t="shared" si="17"/>
        <v>Mutation</v>
      </c>
    </row>
    <row r="164" spans="1:18" x14ac:dyDescent="0.45">
      <c r="A164" s="24" t="s">
        <v>88</v>
      </c>
      <c r="B164" s="6"/>
      <c r="C164" s="13">
        <v>25.896313056211401</v>
      </c>
      <c r="D164" s="2" t="str">
        <f t="shared" si="12"/>
        <v>Sample Pass</v>
      </c>
      <c r="E164" s="6"/>
      <c r="F164" s="13"/>
      <c r="G164" s="13"/>
      <c r="H164" s="2" t="str">
        <f t="shared" si="13"/>
        <v>Assay Fail</v>
      </c>
      <c r="I164" s="2" t="str">
        <f t="shared" si="14"/>
        <v>Assay Fail</v>
      </c>
      <c r="J164" s="6"/>
      <c r="K164" s="13">
        <v>-9.1645885912594203</v>
      </c>
      <c r="L164" s="13">
        <v>143.27285940500099</v>
      </c>
      <c r="M164" s="2" t="str">
        <f t="shared" si="15"/>
        <v>Undetermined</v>
      </c>
      <c r="N164" s="6"/>
      <c r="O164" s="21" t="s">
        <v>88</v>
      </c>
      <c r="P164" s="9" t="s">
        <v>153</v>
      </c>
      <c r="Q164" s="22" t="str">
        <f t="shared" si="16"/>
        <v>Mutation</v>
      </c>
      <c r="R164" s="3" t="str">
        <f t="shared" si="17"/>
        <v>Inconclusive</v>
      </c>
    </row>
    <row r="165" spans="1:18" x14ac:dyDescent="0.45">
      <c r="A165" s="24" t="s">
        <v>88</v>
      </c>
      <c r="B165" s="6"/>
      <c r="C165" s="13">
        <v>26.865341386322001</v>
      </c>
      <c r="D165" s="2" t="str">
        <f t="shared" si="12"/>
        <v>Sample Pass</v>
      </c>
      <c r="E165" s="6"/>
      <c r="F165" s="13"/>
      <c r="G165" s="13"/>
      <c r="H165" s="2" t="str">
        <f t="shared" si="13"/>
        <v>Assay Fail</v>
      </c>
      <c r="I165" s="2" t="str">
        <f t="shared" si="14"/>
        <v>Assay Fail</v>
      </c>
      <c r="J165" s="6"/>
      <c r="K165" s="13">
        <v>174.20732336154299</v>
      </c>
      <c r="L165" s="13">
        <v>24.9726566529216</v>
      </c>
      <c r="M165" s="2" t="str">
        <f t="shared" si="15"/>
        <v>Undetermined</v>
      </c>
      <c r="N165" s="6"/>
      <c r="O165" s="21" t="s">
        <v>88</v>
      </c>
      <c r="P165" s="9" t="s">
        <v>153</v>
      </c>
      <c r="Q165" s="22" t="str">
        <f t="shared" si="16"/>
        <v>Mutation</v>
      </c>
      <c r="R165" s="3" t="str">
        <f t="shared" si="17"/>
        <v>Inconclusive</v>
      </c>
    </row>
    <row r="166" spans="1:18" x14ac:dyDescent="0.45">
      <c r="A166" s="24" t="s">
        <v>89</v>
      </c>
      <c r="B166" s="6"/>
      <c r="C166" s="13">
        <v>25.3220737034178</v>
      </c>
      <c r="D166" s="2" t="str">
        <f t="shared" si="12"/>
        <v>Sample Pass</v>
      </c>
      <c r="E166" s="6"/>
      <c r="F166" s="13"/>
      <c r="G166" s="13"/>
      <c r="H166" s="2" t="str">
        <f t="shared" si="13"/>
        <v>Assay Fail</v>
      </c>
      <c r="I166" s="2" t="str">
        <f t="shared" si="14"/>
        <v>Assay Fail</v>
      </c>
      <c r="J166" s="6"/>
      <c r="K166" s="13">
        <v>-8.6905404957115007</v>
      </c>
      <c r="L166" s="13">
        <v>56.753337535199499</v>
      </c>
      <c r="M166" s="2" t="str">
        <f t="shared" si="15"/>
        <v>Undetermined</v>
      </c>
      <c r="N166" s="6"/>
      <c r="O166" s="21" t="s">
        <v>89</v>
      </c>
      <c r="P166" s="9" t="s">
        <v>153</v>
      </c>
      <c r="Q166" s="22" t="str">
        <f t="shared" si="16"/>
        <v>Mutation</v>
      </c>
      <c r="R166" s="3" t="str">
        <f t="shared" si="17"/>
        <v>Inconclusive</v>
      </c>
    </row>
    <row r="167" spans="1:18" x14ac:dyDescent="0.45">
      <c r="A167" s="24" t="s">
        <v>89</v>
      </c>
      <c r="B167" s="6"/>
      <c r="C167" s="13">
        <v>25.7957465277143</v>
      </c>
      <c r="D167" s="2" t="str">
        <f t="shared" si="12"/>
        <v>Sample Pass</v>
      </c>
      <c r="E167" s="6"/>
      <c r="F167" s="13"/>
      <c r="G167" s="13"/>
      <c r="H167" s="2" t="str">
        <f t="shared" si="13"/>
        <v>Assay Fail</v>
      </c>
      <c r="I167" s="2" t="str">
        <f t="shared" si="14"/>
        <v>Assay Fail</v>
      </c>
      <c r="J167" s="6"/>
      <c r="K167" s="13">
        <v>-8.2677804675904607</v>
      </c>
      <c r="L167" s="13">
        <v>-2.0303273613808401</v>
      </c>
      <c r="M167" s="2" t="str">
        <f t="shared" si="15"/>
        <v>Undetermined</v>
      </c>
      <c r="N167" s="6"/>
      <c r="O167" s="21" t="s">
        <v>89</v>
      </c>
      <c r="P167" s="9" t="s">
        <v>153</v>
      </c>
      <c r="Q167" s="22" t="str">
        <f t="shared" si="16"/>
        <v>Mutation</v>
      </c>
      <c r="R167" s="3" t="str">
        <f t="shared" si="17"/>
        <v>Inconclusive</v>
      </c>
    </row>
    <row r="168" spans="1:18" x14ac:dyDescent="0.45">
      <c r="A168" s="24" t="s">
        <v>90</v>
      </c>
      <c r="B168" s="6"/>
      <c r="C168" s="13">
        <v>27.236203833343101</v>
      </c>
      <c r="D168" s="2" t="str">
        <f t="shared" si="12"/>
        <v>Sample Pass</v>
      </c>
      <c r="E168" s="6"/>
      <c r="F168" s="13"/>
      <c r="G168" s="13"/>
      <c r="H168" s="2" t="str">
        <f t="shared" si="13"/>
        <v>Assay Fail</v>
      </c>
      <c r="I168" s="2" t="str">
        <f t="shared" si="14"/>
        <v>Assay Fail</v>
      </c>
      <c r="J168" s="6"/>
      <c r="K168" s="13">
        <v>2.21084373740177</v>
      </c>
      <c r="L168" s="13">
        <v>39.719384102421799</v>
      </c>
      <c r="M168" s="2" t="str">
        <f t="shared" si="15"/>
        <v>Undetermined</v>
      </c>
      <c r="N168" s="6"/>
      <c r="O168" s="21" t="s">
        <v>90</v>
      </c>
      <c r="P168" s="9" t="s">
        <v>153</v>
      </c>
      <c r="Q168" s="22" t="str">
        <f t="shared" si="16"/>
        <v>Mutation</v>
      </c>
      <c r="R168" s="3" t="str">
        <f t="shared" si="17"/>
        <v>Inconclusive</v>
      </c>
    </row>
    <row r="169" spans="1:18" x14ac:dyDescent="0.45">
      <c r="A169" s="24" t="s">
        <v>90</v>
      </c>
      <c r="B169" s="6"/>
      <c r="C169" s="13">
        <v>26.3449898336854</v>
      </c>
      <c r="D169" s="2" t="str">
        <f t="shared" si="12"/>
        <v>Sample Pass</v>
      </c>
      <c r="E169" s="6"/>
      <c r="F169" s="13"/>
      <c r="G169" s="13"/>
      <c r="H169" s="2" t="str">
        <f t="shared" si="13"/>
        <v>Assay Fail</v>
      </c>
      <c r="I169" s="2" t="str">
        <f t="shared" si="14"/>
        <v>Assay Fail</v>
      </c>
      <c r="J169" s="6"/>
      <c r="K169" s="13">
        <v>3.93699164251302E-2</v>
      </c>
      <c r="L169" s="13">
        <v>56.646811072741002</v>
      </c>
      <c r="M169" s="2" t="str">
        <f t="shared" si="15"/>
        <v>Undetermined</v>
      </c>
      <c r="N169" s="6"/>
      <c r="O169" s="21" t="s">
        <v>90</v>
      </c>
      <c r="P169" s="9" t="s">
        <v>153</v>
      </c>
      <c r="Q169" s="22" t="str">
        <f t="shared" si="16"/>
        <v>Mutation</v>
      </c>
      <c r="R169" s="3" t="str">
        <f t="shared" si="17"/>
        <v>Inconclusive</v>
      </c>
    </row>
    <row r="170" spans="1:18" x14ac:dyDescent="0.45">
      <c r="A170" s="24" t="s">
        <v>91</v>
      </c>
      <c r="B170" s="6"/>
      <c r="C170" s="13">
        <v>27.905824439739199</v>
      </c>
      <c r="D170" s="2" t="str">
        <f t="shared" si="12"/>
        <v>Sample Pass</v>
      </c>
      <c r="E170" s="6"/>
      <c r="F170" s="13"/>
      <c r="G170" s="13">
        <v>42.881425319018597</v>
      </c>
      <c r="H170" s="2" t="str">
        <f t="shared" si="13"/>
        <v>Assay Fail</v>
      </c>
      <c r="I170" s="2" t="str">
        <f t="shared" si="14"/>
        <v>Assay Fail</v>
      </c>
      <c r="J170" s="6"/>
      <c r="K170" s="13">
        <v>-8.8409526109689995</v>
      </c>
      <c r="L170" s="13">
        <v>199.34933646016299</v>
      </c>
      <c r="M170" s="2" t="str">
        <f t="shared" si="15"/>
        <v>Undetermined</v>
      </c>
      <c r="N170" s="6"/>
      <c r="O170" s="21" t="s">
        <v>91</v>
      </c>
      <c r="P170" s="9" t="s">
        <v>153</v>
      </c>
      <c r="Q170" s="22" t="str">
        <f t="shared" si="16"/>
        <v>Mutation</v>
      </c>
      <c r="R170" s="3" t="str">
        <f t="shared" si="17"/>
        <v>Inconclusive</v>
      </c>
    </row>
    <row r="171" spans="1:18" x14ac:dyDescent="0.45">
      <c r="A171" s="24" t="s">
        <v>91</v>
      </c>
      <c r="B171" s="6"/>
      <c r="C171" s="13">
        <v>28.8627819726502</v>
      </c>
      <c r="D171" s="2" t="str">
        <f t="shared" si="12"/>
        <v>Sample Pass</v>
      </c>
      <c r="E171" s="6"/>
      <c r="F171" s="13"/>
      <c r="G171" s="13"/>
      <c r="H171" s="2" t="str">
        <f t="shared" si="13"/>
        <v>Assay Fail</v>
      </c>
      <c r="I171" s="2" t="str">
        <f t="shared" si="14"/>
        <v>Assay Fail</v>
      </c>
      <c r="J171" s="6"/>
      <c r="K171" s="13">
        <v>-10.3216927537696</v>
      </c>
      <c r="L171" s="13">
        <v>69.496635532033906</v>
      </c>
      <c r="M171" s="2" t="str">
        <f t="shared" si="15"/>
        <v>Undetermined</v>
      </c>
      <c r="N171" s="6"/>
      <c r="O171" s="21" t="s">
        <v>91</v>
      </c>
      <c r="P171" s="9" t="s">
        <v>153</v>
      </c>
      <c r="Q171" s="22" t="str">
        <f t="shared" si="16"/>
        <v>Mutation</v>
      </c>
      <c r="R171" s="3" t="str">
        <f t="shared" si="17"/>
        <v>Inconclusive</v>
      </c>
    </row>
    <row r="172" spans="1:18" x14ac:dyDescent="0.45">
      <c r="A172" s="24" t="s">
        <v>92</v>
      </c>
      <c r="B172" s="6"/>
      <c r="C172" s="13">
        <v>25.067823094378301</v>
      </c>
      <c r="D172" s="2" t="str">
        <f t="shared" si="12"/>
        <v>Sample Pass</v>
      </c>
      <c r="E172" s="6"/>
      <c r="F172" s="13">
        <v>36.680143103448202</v>
      </c>
      <c r="G172" s="13"/>
      <c r="H172" s="2" t="str">
        <f t="shared" si="13"/>
        <v>Assay Fail</v>
      </c>
      <c r="I172" s="2" t="str">
        <f t="shared" si="14"/>
        <v>Assay Fail</v>
      </c>
      <c r="J172" s="6"/>
      <c r="K172" s="13">
        <v>228.36345170006501</v>
      </c>
      <c r="L172" s="13">
        <v>-21.296493918865998</v>
      </c>
      <c r="M172" s="2" t="str">
        <f t="shared" si="15"/>
        <v>Undetermined</v>
      </c>
      <c r="N172" s="6"/>
      <c r="O172" s="21" t="s">
        <v>92</v>
      </c>
      <c r="P172" s="9" t="s">
        <v>146</v>
      </c>
      <c r="Q172" s="22" t="str">
        <f t="shared" si="16"/>
        <v>Mutation</v>
      </c>
      <c r="R172" s="3" t="str">
        <f t="shared" si="17"/>
        <v>Inconclusive</v>
      </c>
    </row>
    <row r="173" spans="1:18" x14ac:dyDescent="0.45">
      <c r="A173" s="24" t="s">
        <v>92</v>
      </c>
      <c r="B173" s="6"/>
      <c r="C173" s="13">
        <v>25.570854950488901</v>
      </c>
      <c r="D173" s="2" t="str">
        <f t="shared" si="12"/>
        <v>Sample Pass</v>
      </c>
      <c r="E173" s="6"/>
      <c r="F173" s="13"/>
      <c r="G173" s="13">
        <v>32.306320569622201</v>
      </c>
      <c r="H173" s="2" t="str">
        <f t="shared" si="13"/>
        <v>N/A</v>
      </c>
      <c r="I173" s="2" t="str">
        <f t="shared" si="14"/>
        <v>Assay Pass</v>
      </c>
      <c r="J173" s="6"/>
      <c r="K173" s="13">
        <v>-10.4251637634679</v>
      </c>
      <c r="L173" s="13">
        <v>389.08441218040298</v>
      </c>
      <c r="M173" s="2" t="str">
        <f t="shared" si="15"/>
        <v>Mutation</v>
      </c>
      <c r="N173" s="6"/>
      <c r="O173" s="21" t="s">
        <v>92</v>
      </c>
      <c r="P173" s="9" t="s">
        <v>146</v>
      </c>
      <c r="Q173" s="22" t="str">
        <f t="shared" si="16"/>
        <v>Mutation</v>
      </c>
      <c r="R173" s="3" t="str">
        <f t="shared" si="17"/>
        <v>Mutation</v>
      </c>
    </row>
    <row r="174" spans="1:18" x14ac:dyDescent="0.45">
      <c r="A174" s="24" t="s">
        <v>93</v>
      </c>
      <c r="B174" s="6"/>
      <c r="C174" s="13">
        <v>25.252336027227901</v>
      </c>
      <c r="D174" s="2" t="str">
        <f t="shared" si="12"/>
        <v>Sample Pass</v>
      </c>
      <c r="E174" s="6"/>
      <c r="F174" s="13">
        <v>33.5968366183142</v>
      </c>
      <c r="G174" s="13"/>
      <c r="H174" s="2" t="str">
        <f t="shared" si="13"/>
        <v>Assay Fail</v>
      </c>
      <c r="I174" s="2" t="str">
        <f t="shared" si="14"/>
        <v>Assay Fail</v>
      </c>
      <c r="J174" s="6"/>
      <c r="K174" s="13">
        <v>238.45090002670301</v>
      </c>
      <c r="L174" s="13">
        <v>185.867340734409</v>
      </c>
      <c r="M174" s="2" t="str">
        <f t="shared" si="15"/>
        <v>Undetermined</v>
      </c>
      <c r="N174" s="6"/>
      <c r="O174" s="21" t="s">
        <v>93</v>
      </c>
      <c r="P174" s="9" t="s">
        <v>146</v>
      </c>
      <c r="Q174" s="22" t="str">
        <f t="shared" si="16"/>
        <v>Mutation</v>
      </c>
      <c r="R174" s="3" t="str">
        <f t="shared" si="17"/>
        <v>Inconclusive</v>
      </c>
    </row>
    <row r="175" spans="1:18" x14ac:dyDescent="0.45">
      <c r="A175" s="24" t="s">
        <v>93</v>
      </c>
      <c r="B175" s="6"/>
      <c r="C175" s="13">
        <v>25.880559397570899</v>
      </c>
      <c r="D175" s="2" t="str">
        <f t="shared" si="12"/>
        <v>Sample Pass</v>
      </c>
      <c r="E175" s="6"/>
      <c r="F175" s="13"/>
      <c r="G175" s="13">
        <v>28.6943297138336</v>
      </c>
      <c r="H175" s="2" t="str">
        <f t="shared" si="13"/>
        <v>N/A</v>
      </c>
      <c r="I175" s="2" t="str">
        <f t="shared" si="14"/>
        <v>Assay Pass</v>
      </c>
      <c r="J175" s="6"/>
      <c r="K175" s="13">
        <v>-9.2880811743589202</v>
      </c>
      <c r="L175" s="13">
        <v>670.50387087992794</v>
      </c>
      <c r="M175" s="2" t="str">
        <f t="shared" si="15"/>
        <v>Mutation</v>
      </c>
      <c r="N175" s="6"/>
      <c r="O175" s="21" t="s">
        <v>93</v>
      </c>
      <c r="P175" s="9" t="s">
        <v>146</v>
      </c>
      <c r="Q175" s="22" t="str">
        <f t="shared" si="16"/>
        <v>Mutation</v>
      </c>
      <c r="R175" s="3" t="str">
        <f t="shared" si="17"/>
        <v>Mutation</v>
      </c>
    </row>
    <row r="176" spans="1:18" x14ac:dyDescent="0.45">
      <c r="A176" s="24" t="s">
        <v>94</v>
      </c>
      <c r="B176" s="6"/>
      <c r="C176" s="13">
        <v>25.785392174658199</v>
      </c>
      <c r="D176" s="2" t="str">
        <f t="shared" si="12"/>
        <v>Sample Pass</v>
      </c>
      <c r="E176" s="6"/>
      <c r="F176" s="13"/>
      <c r="G176" s="13"/>
      <c r="H176" s="2" t="str">
        <f t="shared" si="13"/>
        <v>Assay Fail</v>
      </c>
      <c r="I176" s="2" t="str">
        <f t="shared" si="14"/>
        <v>Assay Fail</v>
      </c>
      <c r="J176" s="6"/>
      <c r="K176" s="13">
        <v>-2.6685728978363801</v>
      </c>
      <c r="L176" s="13">
        <v>82.237309631140803</v>
      </c>
      <c r="M176" s="2" t="str">
        <f t="shared" si="15"/>
        <v>Undetermined</v>
      </c>
      <c r="N176" s="6"/>
      <c r="O176" s="21" t="s">
        <v>94</v>
      </c>
      <c r="P176" s="9" t="s">
        <v>146</v>
      </c>
      <c r="Q176" s="22" t="str">
        <f t="shared" si="16"/>
        <v>Mutation</v>
      </c>
      <c r="R176" s="3" t="str">
        <f t="shared" si="17"/>
        <v>Inconclusive</v>
      </c>
    </row>
    <row r="177" spans="1:18" x14ac:dyDescent="0.45">
      <c r="A177" s="24" t="s">
        <v>94</v>
      </c>
      <c r="B177" s="6"/>
      <c r="C177" s="13">
        <v>27.412723802096501</v>
      </c>
      <c r="D177" s="2" t="str">
        <f t="shared" si="12"/>
        <v>Sample Pass</v>
      </c>
      <c r="E177" s="6"/>
      <c r="F177" s="13"/>
      <c r="G177" s="13">
        <v>43.832678564496902</v>
      </c>
      <c r="H177" s="2" t="str">
        <f t="shared" si="13"/>
        <v>Assay Fail</v>
      </c>
      <c r="I177" s="2" t="str">
        <f t="shared" si="14"/>
        <v>Assay Fail</v>
      </c>
      <c r="J177" s="6"/>
      <c r="K177" s="13">
        <v>-1.0294199881463999</v>
      </c>
      <c r="L177" s="13">
        <v>234.600634360523</v>
      </c>
      <c r="M177" s="2" t="str">
        <f t="shared" si="15"/>
        <v>Undetermined</v>
      </c>
      <c r="N177" s="6"/>
      <c r="O177" s="21" t="s">
        <v>94</v>
      </c>
      <c r="P177" s="9" t="s">
        <v>146</v>
      </c>
      <c r="Q177" s="22" t="str">
        <f t="shared" si="16"/>
        <v>Mutation</v>
      </c>
      <c r="R177" s="3" t="str">
        <f t="shared" si="17"/>
        <v>Inconclusive</v>
      </c>
    </row>
    <row r="178" spans="1:18" x14ac:dyDescent="0.45">
      <c r="A178" s="24" t="s">
        <v>95</v>
      </c>
      <c r="B178" s="6"/>
      <c r="C178" s="13">
        <v>23.841987731573401</v>
      </c>
      <c r="D178" s="2" t="str">
        <f t="shared" si="12"/>
        <v>Sample Pass</v>
      </c>
      <c r="E178" s="6"/>
      <c r="F178" s="13"/>
      <c r="G178" s="13">
        <v>27.035727964517399</v>
      </c>
      <c r="H178" s="2" t="str">
        <f t="shared" si="13"/>
        <v>N/A</v>
      </c>
      <c r="I178" s="2" t="str">
        <f t="shared" si="14"/>
        <v>Assay Pass</v>
      </c>
      <c r="J178" s="6"/>
      <c r="K178" s="13">
        <v>58.370069646705801</v>
      </c>
      <c r="L178" s="13">
        <v>888.89452789840402</v>
      </c>
      <c r="M178" s="2" t="str">
        <f t="shared" si="15"/>
        <v>Mutation</v>
      </c>
      <c r="N178" s="6"/>
      <c r="O178" s="21" t="s">
        <v>95</v>
      </c>
      <c r="P178" s="2" t="s">
        <v>146</v>
      </c>
      <c r="Q178" s="22" t="str">
        <f t="shared" si="16"/>
        <v>Mutation</v>
      </c>
      <c r="R178" s="3" t="str">
        <f t="shared" si="17"/>
        <v>Mutation</v>
      </c>
    </row>
    <row r="179" spans="1:18" x14ac:dyDescent="0.45">
      <c r="A179" s="24" t="s">
        <v>95</v>
      </c>
      <c r="B179" s="6"/>
      <c r="C179" s="13">
        <v>22.951569529178101</v>
      </c>
      <c r="D179" s="2" t="str">
        <f t="shared" si="12"/>
        <v>Sample Pass</v>
      </c>
      <c r="E179" s="6"/>
      <c r="F179" s="13"/>
      <c r="G179" s="13">
        <v>26.5485317464357</v>
      </c>
      <c r="H179" s="2" t="str">
        <f t="shared" si="13"/>
        <v>N/A</v>
      </c>
      <c r="I179" s="2" t="str">
        <f t="shared" si="14"/>
        <v>Assay Pass</v>
      </c>
      <c r="J179" s="6"/>
      <c r="K179" s="13">
        <v>49.695598098269798</v>
      </c>
      <c r="L179" s="13">
        <v>962.31970440736404</v>
      </c>
      <c r="M179" s="2" t="str">
        <f t="shared" si="15"/>
        <v>Mutation</v>
      </c>
      <c r="N179" s="6"/>
      <c r="O179" s="21" t="s">
        <v>95</v>
      </c>
      <c r="P179" s="2" t="s">
        <v>146</v>
      </c>
      <c r="Q179" s="22" t="str">
        <f t="shared" si="16"/>
        <v>Mutation</v>
      </c>
      <c r="R179" s="3" t="str">
        <f t="shared" si="17"/>
        <v>Mutation</v>
      </c>
    </row>
    <row r="180" spans="1:18" x14ac:dyDescent="0.45">
      <c r="A180" s="24" t="s">
        <v>96</v>
      </c>
      <c r="B180" s="6"/>
      <c r="C180" s="13">
        <v>18.1625187420752</v>
      </c>
      <c r="D180" s="2" t="str">
        <f t="shared" si="12"/>
        <v>Sample Pass</v>
      </c>
      <c r="E180" s="6"/>
      <c r="F180" s="13"/>
      <c r="G180" s="13">
        <v>20.6818765810422</v>
      </c>
      <c r="H180" s="2" t="str">
        <f t="shared" si="13"/>
        <v>N/A</v>
      </c>
      <c r="I180" s="2" t="str">
        <f t="shared" si="14"/>
        <v>Assay Pass</v>
      </c>
      <c r="J180" s="6"/>
      <c r="K180" s="13">
        <v>20.1895249950717</v>
      </c>
      <c r="L180" s="13">
        <v>1400.5529810130299</v>
      </c>
      <c r="M180" s="2" t="str">
        <f t="shared" si="15"/>
        <v>Mutation</v>
      </c>
      <c r="N180" s="6"/>
      <c r="O180" s="21" t="s">
        <v>96</v>
      </c>
      <c r="P180" s="9" t="s">
        <v>153</v>
      </c>
      <c r="Q180" s="22" t="str">
        <f t="shared" si="16"/>
        <v>Mutation</v>
      </c>
      <c r="R180" s="3" t="str">
        <f t="shared" si="17"/>
        <v>Mutation</v>
      </c>
    </row>
    <row r="181" spans="1:18" x14ac:dyDescent="0.45">
      <c r="A181" s="24" t="s">
        <v>96</v>
      </c>
      <c r="B181" s="6"/>
      <c r="C181" s="13">
        <v>17.8510946382303</v>
      </c>
      <c r="D181" s="2" t="str">
        <f t="shared" si="12"/>
        <v>Sample Pass</v>
      </c>
      <c r="E181" s="6"/>
      <c r="F181" s="13"/>
      <c r="G181" s="13">
        <v>20.484445366361101</v>
      </c>
      <c r="H181" s="2" t="str">
        <f t="shared" si="13"/>
        <v>N/A</v>
      </c>
      <c r="I181" s="2" t="str">
        <f t="shared" si="14"/>
        <v>Assay Pass</v>
      </c>
      <c r="J181" s="6"/>
      <c r="K181" s="13">
        <v>22.446471899163001</v>
      </c>
      <c r="L181" s="13">
        <v>1545.82731425261</v>
      </c>
      <c r="M181" s="2" t="str">
        <f t="shared" si="15"/>
        <v>Mutation</v>
      </c>
      <c r="N181" s="6"/>
      <c r="O181" s="21" t="s">
        <v>96</v>
      </c>
      <c r="P181" s="9" t="s">
        <v>153</v>
      </c>
      <c r="Q181" s="22" t="str">
        <f t="shared" si="16"/>
        <v>Mutation</v>
      </c>
      <c r="R181" s="3" t="str">
        <f t="shared" si="17"/>
        <v>Mutation</v>
      </c>
    </row>
    <row r="182" spans="1:18" x14ac:dyDescent="0.45">
      <c r="A182" s="24" t="s">
        <v>97</v>
      </c>
      <c r="B182" s="6"/>
      <c r="C182" s="13">
        <v>25.123900647385199</v>
      </c>
      <c r="D182" s="2" t="str">
        <f t="shared" si="12"/>
        <v>Sample Pass</v>
      </c>
      <c r="E182" s="6"/>
      <c r="F182" s="13"/>
      <c r="G182" s="13">
        <v>27.498673238914801</v>
      </c>
      <c r="H182" s="2" t="str">
        <f t="shared" si="13"/>
        <v>N/A</v>
      </c>
      <c r="I182" s="2" t="str">
        <f t="shared" si="14"/>
        <v>Assay Pass</v>
      </c>
      <c r="J182" s="6"/>
      <c r="K182" s="13">
        <v>36.5897880975267</v>
      </c>
      <c r="L182" s="13">
        <v>833.49101387149301</v>
      </c>
      <c r="M182" s="2" t="str">
        <f t="shared" si="15"/>
        <v>Mutation</v>
      </c>
      <c r="N182" s="6"/>
      <c r="O182" s="21" t="s">
        <v>97</v>
      </c>
      <c r="P182" s="9" t="s">
        <v>153</v>
      </c>
      <c r="Q182" s="22" t="str">
        <f t="shared" si="16"/>
        <v>Mutation</v>
      </c>
      <c r="R182" s="3" t="str">
        <f t="shared" si="17"/>
        <v>Mutation</v>
      </c>
    </row>
    <row r="183" spans="1:18" x14ac:dyDescent="0.45">
      <c r="A183" s="24" t="s">
        <v>97</v>
      </c>
      <c r="B183" s="6"/>
      <c r="C183" s="13">
        <v>24.964687680935501</v>
      </c>
      <c r="D183" s="2" t="str">
        <f t="shared" si="12"/>
        <v>Sample Pass</v>
      </c>
      <c r="E183" s="6"/>
      <c r="F183" s="13"/>
      <c r="G183" s="13">
        <v>27.979939447982201</v>
      </c>
      <c r="H183" s="2" t="str">
        <f t="shared" si="13"/>
        <v>N/A</v>
      </c>
      <c r="I183" s="2" t="str">
        <f t="shared" si="14"/>
        <v>Assay Pass</v>
      </c>
      <c r="J183" s="6"/>
      <c r="K183" s="13">
        <v>33.8447880583226</v>
      </c>
      <c r="L183" s="13">
        <v>675.88012302812001</v>
      </c>
      <c r="M183" s="2" t="str">
        <f t="shared" si="15"/>
        <v>Mutation</v>
      </c>
      <c r="N183" s="6"/>
      <c r="O183" s="21" t="s">
        <v>97</v>
      </c>
      <c r="P183" s="9" t="s">
        <v>153</v>
      </c>
      <c r="Q183" s="22" t="str">
        <f t="shared" si="16"/>
        <v>Mutation</v>
      </c>
      <c r="R183" s="3" t="str">
        <f t="shared" si="17"/>
        <v>Mutation</v>
      </c>
    </row>
    <row r="184" spans="1:18" x14ac:dyDescent="0.45">
      <c r="A184" s="24" t="s">
        <v>98</v>
      </c>
      <c r="B184" s="6"/>
      <c r="C184" s="13">
        <v>27.542026265773199</v>
      </c>
      <c r="D184" s="2" t="str">
        <f t="shared" si="12"/>
        <v>Sample Pass</v>
      </c>
      <c r="E184" s="6"/>
      <c r="F184" s="13"/>
      <c r="G184" s="13">
        <v>44.337156779607099</v>
      </c>
      <c r="H184" s="2" t="str">
        <f t="shared" si="13"/>
        <v>Assay Fail</v>
      </c>
      <c r="I184" s="2" t="str">
        <f t="shared" si="14"/>
        <v>Assay Fail</v>
      </c>
      <c r="J184" s="6"/>
      <c r="K184" s="13">
        <v>39.427303706451802</v>
      </c>
      <c r="L184" s="13">
        <v>210.84088917155199</v>
      </c>
      <c r="M184" s="2" t="str">
        <f t="shared" si="15"/>
        <v>Undetermined</v>
      </c>
      <c r="N184" s="6"/>
      <c r="O184" s="21" t="s">
        <v>98</v>
      </c>
      <c r="P184" s="9" t="s">
        <v>153</v>
      </c>
      <c r="Q184" s="22" t="str">
        <f t="shared" si="16"/>
        <v>Mutation</v>
      </c>
      <c r="R184" s="3" t="str">
        <f t="shared" si="17"/>
        <v>Inconclusive</v>
      </c>
    </row>
    <row r="185" spans="1:18" x14ac:dyDescent="0.45">
      <c r="A185" s="24" t="s">
        <v>98</v>
      </c>
      <c r="B185" s="6"/>
      <c r="C185" s="13">
        <v>27.827488095581501</v>
      </c>
      <c r="D185" s="2" t="str">
        <f t="shared" si="12"/>
        <v>Sample Pass</v>
      </c>
      <c r="E185" s="6"/>
      <c r="F185" s="13"/>
      <c r="G185" s="13"/>
      <c r="H185" s="2" t="str">
        <f t="shared" si="13"/>
        <v>Assay Fail</v>
      </c>
      <c r="I185" s="2" t="str">
        <f t="shared" si="14"/>
        <v>Assay Fail</v>
      </c>
      <c r="J185" s="6"/>
      <c r="K185" s="13">
        <v>0.14439404082531801</v>
      </c>
      <c r="L185" s="13">
        <v>108.188688786542</v>
      </c>
      <c r="M185" s="2" t="str">
        <f t="shared" si="15"/>
        <v>Undetermined</v>
      </c>
      <c r="N185" s="6"/>
      <c r="O185" s="21" t="s">
        <v>98</v>
      </c>
      <c r="P185" s="9" t="s">
        <v>153</v>
      </c>
      <c r="Q185" s="22" t="str">
        <f t="shared" si="16"/>
        <v>Mutation</v>
      </c>
      <c r="R185" s="3" t="str">
        <f t="shared" si="17"/>
        <v>Inconclusive</v>
      </c>
    </row>
    <row r="186" spans="1:18" x14ac:dyDescent="0.45">
      <c r="A186" s="24" t="s">
        <v>99</v>
      </c>
      <c r="B186" s="6"/>
      <c r="C186" s="13">
        <v>18.284813383192201</v>
      </c>
      <c r="D186" s="2" t="str">
        <f t="shared" si="12"/>
        <v>Sample Pass</v>
      </c>
      <c r="E186" s="6"/>
      <c r="F186" s="13"/>
      <c r="G186" s="13">
        <v>20.576979466354999</v>
      </c>
      <c r="H186" s="2" t="str">
        <f t="shared" si="13"/>
        <v>N/A</v>
      </c>
      <c r="I186" s="2" t="str">
        <f t="shared" si="14"/>
        <v>Assay Pass</v>
      </c>
      <c r="J186" s="6"/>
      <c r="K186" s="13">
        <v>36.146375714229599</v>
      </c>
      <c r="L186" s="13">
        <v>1486.9484797626801</v>
      </c>
      <c r="M186" s="2" t="str">
        <f t="shared" si="15"/>
        <v>Mutation</v>
      </c>
      <c r="N186" s="6"/>
      <c r="O186" s="21" t="s">
        <v>99</v>
      </c>
      <c r="P186" s="9" t="s">
        <v>153</v>
      </c>
      <c r="Q186" s="22" t="str">
        <f t="shared" si="16"/>
        <v>Mutation</v>
      </c>
      <c r="R186" s="3" t="str">
        <f t="shared" si="17"/>
        <v>Mutation</v>
      </c>
    </row>
    <row r="187" spans="1:18" x14ac:dyDescent="0.45">
      <c r="A187" s="24" t="s">
        <v>99</v>
      </c>
      <c r="B187" s="6"/>
      <c r="C187" s="13">
        <v>17.713633567833501</v>
      </c>
      <c r="D187" s="2" t="str">
        <f t="shared" si="12"/>
        <v>Sample Pass</v>
      </c>
      <c r="E187" s="6"/>
      <c r="F187" s="13"/>
      <c r="G187" s="13">
        <v>20.417009051983499</v>
      </c>
      <c r="H187" s="2" t="str">
        <f t="shared" si="13"/>
        <v>N/A</v>
      </c>
      <c r="I187" s="2" t="str">
        <f t="shared" si="14"/>
        <v>Assay Pass</v>
      </c>
      <c r="J187" s="6"/>
      <c r="K187" s="13">
        <v>34.676305506850397</v>
      </c>
      <c r="L187" s="13">
        <v>1467.02634815088</v>
      </c>
      <c r="M187" s="2" t="str">
        <f t="shared" si="15"/>
        <v>Mutation</v>
      </c>
      <c r="N187" s="6"/>
      <c r="O187" s="21" t="s">
        <v>99</v>
      </c>
      <c r="P187" s="9" t="s">
        <v>153</v>
      </c>
      <c r="Q187" s="22" t="str">
        <f t="shared" si="16"/>
        <v>Mutation</v>
      </c>
      <c r="R187" s="3" t="str">
        <f t="shared" si="17"/>
        <v>Mutation</v>
      </c>
    </row>
    <row r="188" spans="1:18" x14ac:dyDescent="0.45">
      <c r="A188" s="24" t="s">
        <v>100</v>
      </c>
      <c r="B188" s="6"/>
      <c r="C188" s="13">
        <v>22.395350817058301</v>
      </c>
      <c r="D188" s="2" t="str">
        <f t="shared" si="12"/>
        <v>Sample Pass</v>
      </c>
      <c r="E188" s="6"/>
      <c r="F188" s="13"/>
      <c r="G188" s="13">
        <v>25.822392419394799</v>
      </c>
      <c r="H188" s="2" t="str">
        <f t="shared" si="13"/>
        <v>N/A</v>
      </c>
      <c r="I188" s="2" t="str">
        <f t="shared" si="14"/>
        <v>Assay Pass</v>
      </c>
      <c r="J188" s="6"/>
      <c r="K188" s="13">
        <v>41.691079613844501</v>
      </c>
      <c r="L188" s="13">
        <v>877.72870494711299</v>
      </c>
      <c r="M188" s="2" t="str">
        <f t="shared" si="15"/>
        <v>Mutation</v>
      </c>
      <c r="N188" s="6"/>
      <c r="O188" s="21" t="s">
        <v>100</v>
      </c>
      <c r="P188" s="2" t="s">
        <v>153</v>
      </c>
      <c r="Q188" s="22" t="str">
        <f t="shared" si="16"/>
        <v>Mutation</v>
      </c>
      <c r="R188" s="3" t="str">
        <f t="shared" si="17"/>
        <v>Mutation</v>
      </c>
    </row>
    <row r="189" spans="1:18" x14ac:dyDescent="0.45">
      <c r="A189" s="24" t="s">
        <v>100</v>
      </c>
      <c r="B189" s="6"/>
      <c r="C189" s="13">
        <v>24.1935749147687</v>
      </c>
      <c r="D189" s="2" t="str">
        <f t="shared" si="12"/>
        <v>Sample Pass</v>
      </c>
      <c r="E189" s="6"/>
      <c r="F189" s="13"/>
      <c r="G189" s="13">
        <v>26.745750906888599</v>
      </c>
      <c r="H189" s="2" t="str">
        <f t="shared" si="13"/>
        <v>N/A</v>
      </c>
      <c r="I189" s="2" t="str">
        <f t="shared" si="14"/>
        <v>Assay Pass</v>
      </c>
      <c r="J189" s="6"/>
      <c r="K189" s="13">
        <v>28.4505117895601</v>
      </c>
      <c r="L189" s="13">
        <v>935.35747621381699</v>
      </c>
      <c r="M189" s="2" t="str">
        <f t="shared" si="15"/>
        <v>Mutation</v>
      </c>
      <c r="N189" s="6"/>
      <c r="O189" s="21" t="s">
        <v>100</v>
      </c>
      <c r="P189" s="2" t="s">
        <v>153</v>
      </c>
      <c r="Q189" s="22" t="str">
        <f t="shared" si="16"/>
        <v>Mutation</v>
      </c>
      <c r="R189" s="3" t="str">
        <f t="shared" si="17"/>
        <v>Mutation</v>
      </c>
    </row>
    <row r="190" spans="1:18" x14ac:dyDescent="0.45">
      <c r="A190" s="24" t="s">
        <v>101</v>
      </c>
      <c r="B190" s="6"/>
      <c r="C190" s="13">
        <v>22.976046418554599</v>
      </c>
      <c r="D190" s="2" t="str">
        <f t="shared" si="12"/>
        <v>Sample Pass</v>
      </c>
      <c r="E190" s="6"/>
      <c r="F190" s="13">
        <v>24.173091744556899</v>
      </c>
      <c r="G190" s="13"/>
      <c r="H190" s="2" t="str">
        <f t="shared" si="13"/>
        <v>Assay Pass</v>
      </c>
      <c r="I190" s="2" t="str">
        <f t="shared" si="14"/>
        <v>N/A</v>
      </c>
      <c r="J190" s="6"/>
      <c r="K190" s="13">
        <v>2229.01449470432</v>
      </c>
      <c r="L190" s="13">
        <v>-1.6776191883354801</v>
      </c>
      <c r="M190" s="2" t="str">
        <f t="shared" si="15"/>
        <v>Reference</v>
      </c>
      <c r="N190" s="6"/>
      <c r="O190" s="21" t="s">
        <v>101</v>
      </c>
      <c r="P190" s="2" t="s">
        <v>143</v>
      </c>
      <c r="Q190" s="22" t="str">
        <f t="shared" si="16"/>
        <v>Reference</v>
      </c>
      <c r="R190" s="3" t="str">
        <f t="shared" si="17"/>
        <v>Reference</v>
      </c>
    </row>
    <row r="191" spans="1:18" x14ac:dyDescent="0.45">
      <c r="A191" s="24" t="s">
        <v>101</v>
      </c>
      <c r="B191" s="6"/>
      <c r="C191" s="13">
        <v>22.203208637747899</v>
      </c>
      <c r="D191" s="2" t="str">
        <f t="shared" si="12"/>
        <v>Sample Pass</v>
      </c>
      <c r="E191" s="6"/>
      <c r="F191" s="13">
        <v>23.964362489924</v>
      </c>
      <c r="G191" s="13"/>
      <c r="H191" s="2" t="str">
        <f t="shared" si="13"/>
        <v>Assay Pass</v>
      </c>
      <c r="I191" s="2" t="str">
        <f t="shared" si="14"/>
        <v>N/A</v>
      </c>
      <c r="J191" s="6"/>
      <c r="K191" s="13">
        <v>2198.1372358319099</v>
      </c>
      <c r="L191" s="13">
        <v>0.12820018542606701</v>
      </c>
      <c r="M191" s="2" t="str">
        <f t="shared" si="15"/>
        <v>Reference</v>
      </c>
      <c r="N191" s="6"/>
      <c r="O191" s="21" t="s">
        <v>101</v>
      </c>
      <c r="P191" s="2" t="s">
        <v>143</v>
      </c>
      <c r="Q191" s="22" t="str">
        <f t="shared" si="16"/>
        <v>Reference</v>
      </c>
      <c r="R191" s="3" t="str">
        <f t="shared" si="17"/>
        <v>Reference</v>
      </c>
    </row>
    <row r="192" spans="1:18" x14ac:dyDescent="0.45">
      <c r="A192" s="24" t="s">
        <v>102</v>
      </c>
      <c r="B192" s="6"/>
      <c r="C192" s="13">
        <v>25.2664751885318</v>
      </c>
      <c r="D192" s="2" t="str">
        <f t="shared" si="12"/>
        <v>Sample Pass</v>
      </c>
      <c r="E192" s="6"/>
      <c r="F192" s="13">
        <v>44.0553414469735</v>
      </c>
      <c r="G192" s="13"/>
      <c r="H192" s="2" t="str">
        <f t="shared" si="13"/>
        <v>Assay Fail</v>
      </c>
      <c r="I192" s="2" t="str">
        <f t="shared" si="14"/>
        <v>Assay Fail</v>
      </c>
      <c r="J192" s="6"/>
      <c r="K192" s="13">
        <v>266.196868278941</v>
      </c>
      <c r="L192" s="13">
        <v>-0.12962244536220199</v>
      </c>
      <c r="M192" s="2" t="str">
        <f t="shared" si="15"/>
        <v>Undetermined</v>
      </c>
      <c r="N192" s="6"/>
      <c r="O192" s="21" t="s">
        <v>102</v>
      </c>
      <c r="P192" s="2" t="s">
        <v>142</v>
      </c>
      <c r="Q192" s="22" t="str">
        <f t="shared" si="16"/>
        <v>Reference</v>
      </c>
      <c r="R192" s="3" t="str">
        <f t="shared" si="17"/>
        <v>Inconclusive</v>
      </c>
    </row>
    <row r="193" spans="1:18" x14ac:dyDescent="0.45">
      <c r="A193" s="24" t="s">
        <v>102</v>
      </c>
      <c r="B193" s="6"/>
      <c r="C193" s="13">
        <v>24.459603364432802</v>
      </c>
      <c r="D193" s="2" t="str">
        <f t="shared" si="12"/>
        <v>Sample Pass</v>
      </c>
      <c r="E193" s="6"/>
      <c r="F193" s="13">
        <v>28.2220960540545</v>
      </c>
      <c r="G193" s="13"/>
      <c r="H193" s="2" t="str">
        <f t="shared" si="13"/>
        <v>Assay Pass</v>
      </c>
      <c r="I193" s="2" t="str">
        <f t="shared" si="14"/>
        <v>N/A</v>
      </c>
      <c r="J193" s="6"/>
      <c r="K193" s="13">
        <v>602.679508362207</v>
      </c>
      <c r="L193" s="13">
        <v>-0.12609251500907701</v>
      </c>
      <c r="M193" s="2" t="str">
        <f t="shared" si="15"/>
        <v>Reference</v>
      </c>
      <c r="N193" s="6"/>
      <c r="O193" s="21" t="s">
        <v>102</v>
      </c>
      <c r="P193" s="2" t="s">
        <v>142</v>
      </c>
      <c r="Q193" s="22" t="str">
        <f t="shared" si="16"/>
        <v>Reference</v>
      </c>
      <c r="R193" s="3" t="str">
        <f t="shared" si="17"/>
        <v>Reference</v>
      </c>
    </row>
    <row r="194" spans="1:18" x14ac:dyDescent="0.45">
      <c r="A194" s="24" t="s">
        <v>103</v>
      </c>
      <c r="B194" s="6"/>
      <c r="C194" s="13">
        <v>18.949561981250199</v>
      </c>
      <c r="D194" s="2" t="str">
        <f t="shared" si="12"/>
        <v>Sample Pass</v>
      </c>
      <c r="E194" s="6"/>
      <c r="F194" s="13"/>
      <c r="G194" s="13">
        <v>22.072382341532499</v>
      </c>
      <c r="H194" s="2" t="str">
        <f t="shared" si="13"/>
        <v>N/A</v>
      </c>
      <c r="I194" s="2" t="str">
        <f t="shared" si="14"/>
        <v>Assay Pass</v>
      </c>
      <c r="J194" s="6"/>
      <c r="K194" s="13">
        <v>42.6618902954269</v>
      </c>
      <c r="L194" s="13">
        <v>1119.7061371990101</v>
      </c>
      <c r="M194" s="2" t="str">
        <f t="shared" si="15"/>
        <v>Mutation</v>
      </c>
      <c r="N194" s="6"/>
      <c r="O194" s="21" t="s">
        <v>103</v>
      </c>
      <c r="P194" s="2" t="s">
        <v>153</v>
      </c>
      <c r="Q194" s="22" t="str">
        <f t="shared" si="16"/>
        <v>Mutation</v>
      </c>
      <c r="R194" s="3" t="str">
        <f t="shared" si="17"/>
        <v>Mutation</v>
      </c>
    </row>
    <row r="195" spans="1:18" x14ac:dyDescent="0.45">
      <c r="A195" s="24" t="s">
        <v>103</v>
      </c>
      <c r="B195" s="6"/>
      <c r="C195" s="13">
        <v>19.118000760807899</v>
      </c>
      <c r="D195" s="2" t="str">
        <f t="shared" ref="D195:D258" si="18">IF(C195&gt;33,"Sample Fail",IF(C195&gt;0,"Sample Pass","Sample Fail"))</f>
        <v>Sample Pass</v>
      </c>
      <c r="E195" s="6"/>
      <c r="F195" s="13"/>
      <c r="G195" s="13">
        <v>22.292668489829399</v>
      </c>
      <c r="H195" s="2" t="str">
        <f t="shared" ref="H195:H258" si="19">IF(F195&gt;32.87,"Assay Fail",IF(F195&gt;0,"Assay Pass",IF(AND(F195=0,G195=0),"Assay Fail",IF(AND(F195=0,I195="Assay Fail"),"Assay Fail","N/A"))))</f>
        <v>N/A</v>
      </c>
      <c r="I195" s="2" t="str">
        <f t="shared" ref="I195:I258" si="20">IF(G195&gt;32.34,"Assay Fail",IF(G195&gt;0,"Assay Pass",IF(AND(F195=0,G195=0),"Assay Fail",IF(AND(G195=0,H195="Assay Fail"),"Assay Fail","N/A"))))</f>
        <v>Assay Pass</v>
      </c>
      <c r="J195" s="6"/>
      <c r="K195" s="13">
        <v>114.686281655805</v>
      </c>
      <c r="L195" s="13">
        <v>1202.7505687062401</v>
      </c>
      <c r="M195" s="2" t="str">
        <f t="shared" ref="M195:M258" si="21">IF(D195="Sample Fail","Undetermined",IF(AND(D195="Sample Pass",H195="Assay Pass",K195&gt;L195),"Reference",IF(AND(D195="Sample Pass",I195="Assay Pass",L195&gt;K195),"Mutation","Undetermined")))</f>
        <v>Mutation</v>
      </c>
      <c r="N195" s="6"/>
      <c r="O195" s="21" t="s">
        <v>103</v>
      </c>
      <c r="P195" s="2" t="s">
        <v>153</v>
      </c>
      <c r="Q195" s="22" t="str">
        <f t="shared" ref="Q195:Q258" si="22">IF(P195="B.1.1.7","Mutation",IF(P195="B.1.351","Mutation",IF(P195="P.1","Mutation",IF(P195="B.1.526","Mutation",IF(P195="B.1.1.318","Mutation","Reference")))))</f>
        <v>Mutation</v>
      </c>
      <c r="R195" s="3" t="str">
        <f t="shared" ref="R195:R258" si="23">IF(D195="Sample Fail","Rejected",IF(AND(D195="Sample Pass",H195="Assay Fail",M195="Undetermined"),"Inconclusive",IF(AND(D195="Sample Pass",I195="Assay Fail",M195="Undetermined"),"Inconclusive",IF(AND(D195="Sample Pass",M195="Mutation",Q195="Reference"),"False Positive",IF(AND(D195="Sample Pass",M195="Reference",Q195="Mutation"),"False Negative",IF(AND(D195="Sample Pass",M195="Mutation",Q195="Mutation"),"Mutation",IF(AND(D195="Sample Pass",M195="Reference",Q195="Reference"),"Reference","Not Resulted")))))))</f>
        <v>Mutation</v>
      </c>
    </row>
    <row r="196" spans="1:18" x14ac:dyDescent="0.45">
      <c r="A196" s="24" t="s">
        <v>104</v>
      </c>
      <c r="B196" s="6"/>
      <c r="C196" s="13"/>
      <c r="D196" s="2" t="str">
        <f t="shared" si="18"/>
        <v>Sample Fail</v>
      </c>
      <c r="E196" s="6"/>
      <c r="F196" s="13"/>
      <c r="G196" s="13"/>
      <c r="H196" s="2" t="str">
        <f t="shared" si="19"/>
        <v>Assay Fail</v>
      </c>
      <c r="I196" s="2" t="str">
        <f t="shared" si="20"/>
        <v>Assay Fail</v>
      </c>
      <c r="J196" s="6"/>
      <c r="K196" s="13">
        <v>0.209027283268824</v>
      </c>
      <c r="L196" s="13">
        <v>-0.52205520184452303</v>
      </c>
      <c r="M196" s="2" t="str">
        <f t="shared" si="21"/>
        <v>Undetermined</v>
      </c>
      <c r="N196" s="6"/>
      <c r="O196" s="21" t="s">
        <v>104</v>
      </c>
      <c r="P196" s="2" t="s">
        <v>157</v>
      </c>
      <c r="Q196" s="22" t="str">
        <f t="shared" si="22"/>
        <v>Reference</v>
      </c>
      <c r="R196" s="3" t="str">
        <f t="shared" si="23"/>
        <v>Rejected</v>
      </c>
    </row>
    <row r="197" spans="1:18" x14ac:dyDescent="0.45">
      <c r="A197" s="24" t="s">
        <v>104</v>
      </c>
      <c r="B197" s="6"/>
      <c r="C197" s="13"/>
      <c r="D197" s="2" t="str">
        <f t="shared" si="18"/>
        <v>Sample Fail</v>
      </c>
      <c r="E197" s="6"/>
      <c r="F197" s="13"/>
      <c r="G197" s="13"/>
      <c r="H197" s="2" t="str">
        <f t="shared" si="19"/>
        <v>Assay Fail</v>
      </c>
      <c r="I197" s="2" t="str">
        <f t="shared" si="20"/>
        <v>Assay Fail</v>
      </c>
      <c r="J197" s="6"/>
      <c r="K197" s="13">
        <v>-2.4562766700723802</v>
      </c>
      <c r="L197" s="13">
        <v>-1.27569899330138</v>
      </c>
      <c r="M197" s="2" t="str">
        <f t="shared" si="21"/>
        <v>Undetermined</v>
      </c>
      <c r="N197" s="6"/>
      <c r="O197" s="21" t="s">
        <v>104</v>
      </c>
      <c r="P197" s="2" t="s">
        <v>157</v>
      </c>
      <c r="Q197" s="22" t="str">
        <f t="shared" si="22"/>
        <v>Reference</v>
      </c>
      <c r="R197" s="3" t="str">
        <f t="shared" si="23"/>
        <v>Rejected</v>
      </c>
    </row>
    <row r="198" spans="1:18" x14ac:dyDescent="0.45">
      <c r="A198" s="24" t="s">
        <v>105</v>
      </c>
      <c r="B198" s="6"/>
      <c r="C198" s="13">
        <v>13.1785803622508</v>
      </c>
      <c r="D198" s="2" t="str">
        <f t="shared" si="18"/>
        <v>Sample Pass</v>
      </c>
      <c r="E198" s="6"/>
      <c r="F198" s="13">
        <v>16.793228533027602</v>
      </c>
      <c r="G198" s="13"/>
      <c r="H198" s="2" t="str">
        <f t="shared" si="19"/>
        <v>Assay Pass</v>
      </c>
      <c r="I198" s="2" t="str">
        <f t="shared" si="20"/>
        <v>N/A</v>
      </c>
      <c r="J198" s="6"/>
      <c r="K198" s="13">
        <v>4300.0202753757003</v>
      </c>
      <c r="L198" s="13">
        <v>2.0882594895388098</v>
      </c>
      <c r="M198" s="2" t="str">
        <f t="shared" si="21"/>
        <v>Reference</v>
      </c>
      <c r="N198" s="6"/>
      <c r="O198" s="21" t="s">
        <v>105</v>
      </c>
      <c r="P198" s="2" t="s">
        <v>158</v>
      </c>
      <c r="Q198" s="22" t="str">
        <f t="shared" si="22"/>
        <v>Reference</v>
      </c>
      <c r="R198" s="3" t="str">
        <f t="shared" si="23"/>
        <v>Reference</v>
      </c>
    </row>
    <row r="199" spans="1:18" x14ac:dyDescent="0.45">
      <c r="A199" s="24" t="s">
        <v>105</v>
      </c>
      <c r="B199" s="6"/>
      <c r="C199" s="13">
        <v>13.3230031291593</v>
      </c>
      <c r="D199" s="2" t="str">
        <f t="shared" si="18"/>
        <v>Sample Pass</v>
      </c>
      <c r="E199" s="6"/>
      <c r="F199" s="13">
        <v>16.984673767570602</v>
      </c>
      <c r="G199" s="13"/>
      <c r="H199" s="2" t="str">
        <f t="shared" si="19"/>
        <v>Assay Pass</v>
      </c>
      <c r="I199" s="2" t="str">
        <f t="shared" si="20"/>
        <v>N/A</v>
      </c>
      <c r="J199" s="6"/>
      <c r="K199" s="13">
        <v>4244.0041002466096</v>
      </c>
      <c r="L199" s="13">
        <v>3.9105335039298601</v>
      </c>
      <c r="M199" s="2" t="str">
        <f t="shared" si="21"/>
        <v>Reference</v>
      </c>
      <c r="N199" s="6"/>
      <c r="O199" s="21" t="s">
        <v>105</v>
      </c>
      <c r="P199" s="2" t="s">
        <v>158</v>
      </c>
      <c r="Q199" s="22" t="str">
        <f t="shared" si="22"/>
        <v>Reference</v>
      </c>
      <c r="R199" s="3" t="str">
        <f t="shared" si="23"/>
        <v>Reference</v>
      </c>
    </row>
    <row r="200" spans="1:18" x14ac:dyDescent="0.45">
      <c r="A200" s="24" t="s">
        <v>106</v>
      </c>
      <c r="B200" s="6"/>
      <c r="C200" s="13">
        <v>21.183119355171701</v>
      </c>
      <c r="D200" s="2" t="str">
        <f t="shared" si="18"/>
        <v>Sample Pass</v>
      </c>
      <c r="E200" s="6"/>
      <c r="F200" s="13">
        <v>24.101448030713701</v>
      </c>
      <c r="G200" s="13"/>
      <c r="H200" s="2" t="str">
        <f t="shared" si="19"/>
        <v>Assay Pass</v>
      </c>
      <c r="I200" s="2" t="str">
        <f t="shared" si="20"/>
        <v>N/A</v>
      </c>
      <c r="J200" s="6"/>
      <c r="K200" s="13">
        <v>2085.33466777988</v>
      </c>
      <c r="L200" s="13">
        <v>-1.7838695275754599</v>
      </c>
      <c r="M200" s="2" t="str">
        <f t="shared" si="21"/>
        <v>Reference</v>
      </c>
      <c r="N200" s="6"/>
      <c r="O200" s="21" t="s">
        <v>106</v>
      </c>
      <c r="P200" s="2" t="s">
        <v>159</v>
      </c>
      <c r="Q200" s="22" t="str">
        <f t="shared" si="22"/>
        <v>Reference</v>
      </c>
      <c r="R200" s="3" t="str">
        <f t="shared" si="23"/>
        <v>Reference</v>
      </c>
    </row>
    <row r="201" spans="1:18" x14ac:dyDescent="0.45">
      <c r="A201" s="24" t="s">
        <v>106</v>
      </c>
      <c r="B201" s="6"/>
      <c r="C201" s="13">
        <v>22.459489182499802</v>
      </c>
      <c r="D201" s="2" t="str">
        <f t="shared" si="18"/>
        <v>Sample Pass</v>
      </c>
      <c r="E201" s="6"/>
      <c r="F201" s="13">
        <v>25.171632260343401</v>
      </c>
      <c r="G201" s="13"/>
      <c r="H201" s="2" t="str">
        <f t="shared" si="19"/>
        <v>Assay Pass</v>
      </c>
      <c r="I201" s="2" t="str">
        <f t="shared" si="20"/>
        <v>N/A</v>
      </c>
      <c r="J201" s="6"/>
      <c r="K201" s="13">
        <v>1639.04663436088</v>
      </c>
      <c r="L201" s="13">
        <v>6.7992486955495197</v>
      </c>
      <c r="M201" s="2" t="str">
        <f t="shared" si="21"/>
        <v>Reference</v>
      </c>
      <c r="N201" s="6"/>
      <c r="O201" s="21" t="s">
        <v>106</v>
      </c>
      <c r="P201" s="2" t="s">
        <v>159</v>
      </c>
      <c r="Q201" s="22" t="str">
        <f t="shared" si="22"/>
        <v>Reference</v>
      </c>
      <c r="R201" s="3" t="str">
        <f t="shared" si="23"/>
        <v>Reference</v>
      </c>
    </row>
    <row r="202" spans="1:18" x14ac:dyDescent="0.45">
      <c r="A202" s="24" t="s">
        <v>107</v>
      </c>
      <c r="B202" s="6"/>
      <c r="C202" s="13">
        <v>19.611593637331499</v>
      </c>
      <c r="D202" s="2" t="str">
        <f t="shared" si="18"/>
        <v>Sample Pass</v>
      </c>
      <c r="E202" s="6"/>
      <c r="F202" s="13">
        <v>21.169140466837401</v>
      </c>
      <c r="G202" s="13"/>
      <c r="H202" s="2" t="str">
        <f t="shared" si="19"/>
        <v>Assay Pass</v>
      </c>
      <c r="I202" s="2" t="str">
        <f t="shared" si="20"/>
        <v>N/A</v>
      </c>
      <c r="J202" s="6"/>
      <c r="K202" s="13">
        <v>2968.4495319023399</v>
      </c>
      <c r="L202" s="13">
        <v>2.3809902224816102</v>
      </c>
      <c r="M202" s="2" t="str">
        <f t="shared" si="21"/>
        <v>Reference</v>
      </c>
      <c r="N202" s="6"/>
      <c r="O202" s="21" t="s">
        <v>107</v>
      </c>
      <c r="P202" s="2" t="s">
        <v>160</v>
      </c>
      <c r="Q202" s="22" t="str">
        <f t="shared" si="22"/>
        <v>Reference</v>
      </c>
      <c r="R202" s="3" t="str">
        <f t="shared" si="23"/>
        <v>Reference</v>
      </c>
    </row>
    <row r="203" spans="1:18" x14ac:dyDescent="0.45">
      <c r="A203" s="24" t="s">
        <v>107</v>
      </c>
      <c r="B203" s="6"/>
      <c r="C203" s="13">
        <v>21.587942269184602</v>
      </c>
      <c r="D203" s="2" t="str">
        <f t="shared" si="18"/>
        <v>Sample Pass</v>
      </c>
      <c r="E203" s="6"/>
      <c r="F203" s="13">
        <v>23.5439572935848</v>
      </c>
      <c r="G203" s="13"/>
      <c r="H203" s="2" t="str">
        <f t="shared" si="19"/>
        <v>Assay Pass</v>
      </c>
      <c r="I203" s="2" t="str">
        <f t="shared" si="20"/>
        <v>N/A</v>
      </c>
      <c r="J203" s="6"/>
      <c r="K203" s="13">
        <v>2035.8533861046899</v>
      </c>
      <c r="L203" s="13">
        <v>6.1921932681225398</v>
      </c>
      <c r="M203" s="2" t="str">
        <f t="shared" si="21"/>
        <v>Reference</v>
      </c>
      <c r="N203" s="6"/>
      <c r="O203" s="21" t="s">
        <v>107</v>
      </c>
      <c r="P203" s="2" t="s">
        <v>160</v>
      </c>
      <c r="Q203" s="22" t="str">
        <f t="shared" si="22"/>
        <v>Reference</v>
      </c>
      <c r="R203" s="3" t="str">
        <f t="shared" si="23"/>
        <v>Reference</v>
      </c>
    </row>
    <row r="204" spans="1:18" x14ac:dyDescent="0.45">
      <c r="A204" s="24" t="s">
        <v>108</v>
      </c>
      <c r="B204" s="6"/>
      <c r="C204" s="13">
        <v>17.6976456289288</v>
      </c>
      <c r="D204" s="2" t="str">
        <f t="shared" si="18"/>
        <v>Sample Pass</v>
      </c>
      <c r="E204" s="6"/>
      <c r="F204" s="13">
        <v>18.446225046045399</v>
      </c>
      <c r="G204" s="13"/>
      <c r="H204" s="2" t="str">
        <f t="shared" si="19"/>
        <v>Assay Pass</v>
      </c>
      <c r="I204" s="2" t="str">
        <f t="shared" si="20"/>
        <v>N/A</v>
      </c>
      <c r="J204" s="6"/>
      <c r="K204" s="13">
        <v>4406.0503696251899</v>
      </c>
      <c r="L204" s="13">
        <v>5.12377736664848</v>
      </c>
      <c r="M204" s="2" t="str">
        <f t="shared" si="21"/>
        <v>Reference</v>
      </c>
      <c r="N204" s="6"/>
      <c r="O204" s="21" t="s">
        <v>108</v>
      </c>
      <c r="P204" s="2" t="s">
        <v>161</v>
      </c>
      <c r="Q204" s="22" t="str">
        <f t="shared" si="22"/>
        <v>Reference</v>
      </c>
      <c r="R204" s="3" t="str">
        <f t="shared" si="23"/>
        <v>Reference</v>
      </c>
    </row>
    <row r="205" spans="1:18" x14ac:dyDescent="0.45">
      <c r="A205" s="24" t="s">
        <v>108</v>
      </c>
      <c r="B205" s="6"/>
      <c r="C205" s="13">
        <v>18.604885570621999</v>
      </c>
      <c r="D205" s="2" t="str">
        <f t="shared" si="18"/>
        <v>Sample Pass</v>
      </c>
      <c r="E205" s="6"/>
      <c r="F205" s="13">
        <v>19.010360687270399</v>
      </c>
      <c r="G205" s="13"/>
      <c r="H205" s="2" t="str">
        <f t="shared" si="19"/>
        <v>Assay Pass</v>
      </c>
      <c r="I205" s="2" t="str">
        <f t="shared" si="20"/>
        <v>N/A</v>
      </c>
      <c r="J205" s="6"/>
      <c r="K205" s="13">
        <v>4055.4545170059801</v>
      </c>
      <c r="L205" s="13">
        <v>4.4793310674581299</v>
      </c>
      <c r="M205" s="2" t="str">
        <f t="shared" si="21"/>
        <v>Reference</v>
      </c>
      <c r="N205" s="6"/>
      <c r="O205" s="21" t="s">
        <v>108</v>
      </c>
      <c r="P205" s="2" t="s">
        <v>161</v>
      </c>
      <c r="Q205" s="22" t="str">
        <f t="shared" si="22"/>
        <v>Reference</v>
      </c>
      <c r="R205" s="3" t="str">
        <f t="shared" si="23"/>
        <v>Reference</v>
      </c>
    </row>
    <row r="206" spans="1:18" x14ac:dyDescent="0.45">
      <c r="A206" s="24" t="s">
        <v>109</v>
      </c>
      <c r="B206" s="6"/>
      <c r="C206" s="13">
        <v>20.7074144780056</v>
      </c>
      <c r="D206" s="2" t="str">
        <f t="shared" si="18"/>
        <v>Sample Pass</v>
      </c>
      <c r="E206" s="6"/>
      <c r="F206" s="13">
        <v>23.078614573694601</v>
      </c>
      <c r="G206" s="13"/>
      <c r="H206" s="2" t="str">
        <f t="shared" si="19"/>
        <v>Assay Pass</v>
      </c>
      <c r="I206" s="2" t="str">
        <f t="shared" si="20"/>
        <v>N/A</v>
      </c>
      <c r="J206" s="6"/>
      <c r="K206" s="13">
        <v>2407.69266516676</v>
      </c>
      <c r="L206" s="13">
        <v>0.20681495080680201</v>
      </c>
      <c r="M206" s="2" t="str">
        <f t="shared" si="21"/>
        <v>Reference</v>
      </c>
      <c r="N206" s="6"/>
      <c r="O206" s="21" t="s">
        <v>109</v>
      </c>
      <c r="P206" s="2" t="s">
        <v>145</v>
      </c>
      <c r="Q206" s="22" t="str">
        <f t="shared" si="22"/>
        <v>Reference</v>
      </c>
      <c r="R206" s="3" t="str">
        <f t="shared" si="23"/>
        <v>Reference</v>
      </c>
    </row>
    <row r="207" spans="1:18" x14ac:dyDescent="0.45">
      <c r="A207" s="24" t="s">
        <v>109</v>
      </c>
      <c r="B207" s="6"/>
      <c r="C207" s="13">
        <v>20.443918696522498</v>
      </c>
      <c r="D207" s="2" t="str">
        <f t="shared" si="18"/>
        <v>Sample Pass</v>
      </c>
      <c r="E207" s="6"/>
      <c r="F207" s="13">
        <v>23.0218411588409</v>
      </c>
      <c r="G207" s="13"/>
      <c r="H207" s="2" t="str">
        <f t="shared" si="19"/>
        <v>Assay Pass</v>
      </c>
      <c r="I207" s="2" t="str">
        <f t="shared" si="20"/>
        <v>N/A</v>
      </c>
      <c r="J207" s="6"/>
      <c r="K207" s="13">
        <v>2495.10462517215</v>
      </c>
      <c r="L207" s="13">
        <v>0.34281489985414698</v>
      </c>
      <c r="M207" s="2" t="str">
        <f t="shared" si="21"/>
        <v>Reference</v>
      </c>
      <c r="N207" s="6"/>
      <c r="O207" s="21" t="s">
        <v>109</v>
      </c>
      <c r="P207" s="2" t="s">
        <v>145</v>
      </c>
      <c r="Q207" s="22" t="str">
        <f t="shared" si="22"/>
        <v>Reference</v>
      </c>
      <c r="R207" s="3" t="str">
        <f t="shared" si="23"/>
        <v>Reference</v>
      </c>
    </row>
    <row r="208" spans="1:18" x14ac:dyDescent="0.45">
      <c r="A208" s="24" t="s">
        <v>110</v>
      </c>
      <c r="B208" s="6"/>
      <c r="C208" s="13">
        <v>31.2733972910586</v>
      </c>
      <c r="D208" s="2" t="str">
        <f t="shared" si="18"/>
        <v>Sample Pass</v>
      </c>
      <c r="E208" s="6"/>
      <c r="F208" s="13"/>
      <c r="G208" s="13"/>
      <c r="H208" s="2" t="str">
        <f t="shared" si="19"/>
        <v>Assay Fail</v>
      </c>
      <c r="I208" s="2" t="str">
        <f t="shared" si="20"/>
        <v>Assay Fail</v>
      </c>
      <c r="J208" s="6"/>
      <c r="K208" s="13">
        <v>140.40275091357199</v>
      </c>
      <c r="L208" s="13">
        <v>1.48354032418638</v>
      </c>
      <c r="M208" s="2" t="str">
        <f t="shared" si="21"/>
        <v>Undetermined</v>
      </c>
      <c r="N208" s="6"/>
      <c r="O208" s="21" t="s">
        <v>110</v>
      </c>
      <c r="P208" s="2" t="s">
        <v>158</v>
      </c>
      <c r="Q208" s="22" t="str">
        <f t="shared" si="22"/>
        <v>Reference</v>
      </c>
      <c r="R208" s="3" t="str">
        <f t="shared" si="23"/>
        <v>Inconclusive</v>
      </c>
    </row>
    <row r="209" spans="1:18" x14ac:dyDescent="0.45">
      <c r="A209" s="24" t="s">
        <v>110</v>
      </c>
      <c r="B209" s="6"/>
      <c r="C209" s="13">
        <v>27.732036563864401</v>
      </c>
      <c r="D209" s="2" t="str">
        <f t="shared" si="18"/>
        <v>Sample Pass</v>
      </c>
      <c r="E209" s="6"/>
      <c r="F209" s="13">
        <v>28.797843406313401</v>
      </c>
      <c r="G209" s="13"/>
      <c r="H209" s="2" t="str">
        <f t="shared" si="19"/>
        <v>Assay Pass</v>
      </c>
      <c r="I209" s="2" t="str">
        <f t="shared" si="20"/>
        <v>N/A</v>
      </c>
      <c r="J209" s="6"/>
      <c r="K209" s="13">
        <v>883.59452266279004</v>
      </c>
      <c r="L209" s="13">
        <v>3.9423888878768598</v>
      </c>
      <c r="M209" s="2" t="str">
        <f t="shared" si="21"/>
        <v>Reference</v>
      </c>
      <c r="N209" s="6"/>
      <c r="O209" s="21" t="s">
        <v>110</v>
      </c>
      <c r="P209" s="2" t="s">
        <v>158</v>
      </c>
      <c r="Q209" s="22" t="str">
        <f t="shared" si="22"/>
        <v>Reference</v>
      </c>
      <c r="R209" s="3" t="str">
        <f t="shared" si="23"/>
        <v>Reference</v>
      </c>
    </row>
    <row r="210" spans="1:18" x14ac:dyDescent="0.45">
      <c r="A210" s="24" t="s">
        <v>111</v>
      </c>
      <c r="B210" s="6"/>
      <c r="C210" s="13">
        <v>18.095915171674299</v>
      </c>
      <c r="D210" s="2" t="str">
        <f t="shared" si="18"/>
        <v>Sample Pass</v>
      </c>
      <c r="E210" s="6"/>
      <c r="F210" s="13">
        <v>21.719468133783799</v>
      </c>
      <c r="G210" s="13"/>
      <c r="H210" s="2" t="str">
        <f t="shared" si="19"/>
        <v>Assay Pass</v>
      </c>
      <c r="I210" s="2" t="str">
        <f t="shared" si="20"/>
        <v>N/A</v>
      </c>
      <c r="J210" s="6"/>
      <c r="K210" s="13">
        <v>2598.8264896327601</v>
      </c>
      <c r="L210" s="13">
        <v>-5.8099534121479302</v>
      </c>
      <c r="M210" s="2" t="str">
        <f t="shared" si="21"/>
        <v>Reference</v>
      </c>
      <c r="N210" s="6"/>
      <c r="O210" s="21" t="s">
        <v>111</v>
      </c>
      <c r="P210" s="2" t="s">
        <v>160</v>
      </c>
      <c r="Q210" s="22" t="str">
        <f t="shared" si="22"/>
        <v>Reference</v>
      </c>
      <c r="R210" s="3" t="str">
        <f t="shared" si="23"/>
        <v>Reference</v>
      </c>
    </row>
    <row r="211" spans="1:18" x14ac:dyDescent="0.45">
      <c r="A211" s="24" t="s">
        <v>111</v>
      </c>
      <c r="B211" s="6"/>
      <c r="C211" s="13">
        <v>18.3189760176069</v>
      </c>
      <c r="D211" s="2" t="str">
        <f t="shared" si="18"/>
        <v>Sample Pass</v>
      </c>
      <c r="E211" s="6"/>
      <c r="F211" s="13">
        <v>22.1266914426872</v>
      </c>
      <c r="G211" s="13"/>
      <c r="H211" s="2" t="str">
        <f t="shared" si="19"/>
        <v>Assay Pass</v>
      </c>
      <c r="I211" s="2" t="str">
        <f t="shared" si="20"/>
        <v>N/A</v>
      </c>
      <c r="J211" s="6"/>
      <c r="K211" s="13">
        <v>2559.8259771077401</v>
      </c>
      <c r="L211" s="13">
        <v>1.19641450941253</v>
      </c>
      <c r="M211" s="2" t="str">
        <f t="shared" si="21"/>
        <v>Reference</v>
      </c>
      <c r="N211" s="6"/>
      <c r="O211" s="21" t="s">
        <v>111</v>
      </c>
      <c r="P211" s="2" t="s">
        <v>160</v>
      </c>
      <c r="Q211" s="22" t="str">
        <f t="shared" si="22"/>
        <v>Reference</v>
      </c>
      <c r="R211" s="3" t="str">
        <f t="shared" si="23"/>
        <v>Reference</v>
      </c>
    </row>
    <row r="212" spans="1:18" x14ac:dyDescent="0.45">
      <c r="A212" s="24" t="s">
        <v>112</v>
      </c>
      <c r="B212" s="6"/>
      <c r="C212" s="13">
        <v>21.819121513257599</v>
      </c>
      <c r="D212" s="2" t="str">
        <f t="shared" si="18"/>
        <v>Sample Pass</v>
      </c>
      <c r="E212" s="6"/>
      <c r="F212" s="13">
        <v>24.095213700659698</v>
      </c>
      <c r="G212" s="13"/>
      <c r="H212" s="2" t="str">
        <f t="shared" si="19"/>
        <v>Assay Pass</v>
      </c>
      <c r="I212" s="2" t="str">
        <f t="shared" si="20"/>
        <v>N/A</v>
      </c>
      <c r="J212" s="6"/>
      <c r="K212" s="13">
        <v>2375.2995395871098</v>
      </c>
      <c r="L212" s="13">
        <v>-1.0278432477161901</v>
      </c>
      <c r="M212" s="2" t="str">
        <f t="shared" si="21"/>
        <v>Reference</v>
      </c>
      <c r="N212" s="6"/>
      <c r="O212" s="21" t="s">
        <v>112</v>
      </c>
      <c r="P212" s="2" t="s">
        <v>162</v>
      </c>
      <c r="Q212" s="22" t="str">
        <f t="shared" si="22"/>
        <v>Reference</v>
      </c>
      <c r="R212" s="3" t="str">
        <f t="shared" si="23"/>
        <v>Reference</v>
      </c>
    </row>
    <row r="213" spans="1:18" x14ac:dyDescent="0.45">
      <c r="A213" s="24" t="s">
        <v>112</v>
      </c>
      <c r="B213" s="6"/>
      <c r="C213" s="13">
        <v>21.950498210430499</v>
      </c>
      <c r="D213" s="2" t="str">
        <f t="shared" si="18"/>
        <v>Sample Pass</v>
      </c>
      <c r="E213" s="6"/>
      <c r="F213" s="13">
        <v>24.187941546399198</v>
      </c>
      <c r="G213" s="13"/>
      <c r="H213" s="2" t="str">
        <f t="shared" si="19"/>
        <v>Assay Pass</v>
      </c>
      <c r="I213" s="2" t="str">
        <f t="shared" si="20"/>
        <v>N/A</v>
      </c>
      <c r="J213" s="6"/>
      <c r="K213" s="13">
        <v>2378.5274169719</v>
      </c>
      <c r="L213" s="13">
        <v>1.4333557602362801</v>
      </c>
      <c r="M213" s="2" t="str">
        <f t="shared" si="21"/>
        <v>Reference</v>
      </c>
      <c r="N213" s="6"/>
      <c r="O213" s="21" t="s">
        <v>112</v>
      </c>
      <c r="P213" s="2" t="s">
        <v>162</v>
      </c>
      <c r="Q213" s="22" t="str">
        <f t="shared" si="22"/>
        <v>Reference</v>
      </c>
      <c r="R213" s="3" t="str">
        <f t="shared" si="23"/>
        <v>Reference</v>
      </c>
    </row>
    <row r="214" spans="1:18" x14ac:dyDescent="0.45">
      <c r="A214" s="24" t="s">
        <v>113</v>
      </c>
      <c r="B214" s="6"/>
      <c r="C214" s="13">
        <v>9.9551258160391196</v>
      </c>
      <c r="D214" s="2" t="str">
        <f t="shared" si="18"/>
        <v>Sample Pass</v>
      </c>
      <c r="E214" s="6"/>
      <c r="F214" s="13">
        <v>14.1097322895994</v>
      </c>
      <c r="G214" s="13"/>
      <c r="H214" s="2" t="str">
        <f t="shared" si="19"/>
        <v>Assay Pass</v>
      </c>
      <c r="I214" s="2" t="str">
        <f t="shared" si="20"/>
        <v>N/A</v>
      </c>
      <c r="J214" s="6"/>
      <c r="K214" s="13">
        <v>4057.4257945289301</v>
      </c>
      <c r="L214" s="13">
        <v>4.2503762582018698</v>
      </c>
      <c r="M214" s="2" t="str">
        <f t="shared" si="21"/>
        <v>Reference</v>
      </c>
      <c r="N214" s="6"/>
      <c r="O214" s="21" t="s">
        <v>113</v>
      </c>
      <c r="P214" s="2" t="s">
        <v>157</v>
      </c>
      <c r="Q214" s="22" t="str">
        <f t="shared" si="22"/>
        <v>Reference</v>
      </c>
      <c r="R214" s="3" t="str">
        <f t="shared" si="23"/>
        <v>Reference</v>
      </c>
    </row>
    <row r="215" spans="1:18" x14ac:dyDescent="0.45">
      <c r="A215" s="24" t="s">
        <v>113</v>
      </c>
      <c r="B215" s="6"/>
      <c r="C215" s="13">
        <v>9.8805929026241692</v>
      </c>
      <c r="D215" s="2" t="str">
        <f t="shared" si="18"/>
        <v>Sample Pass</v>
      </c>
      <c r="E215" s="6"/>
      <c r="F215" s="13">
        <v>14.1178919512611</v>
      </c>
      <c r="G215" s="13"/>
      <c r="H215" s="2" t="str">
        <f t="shared" si="19"/>
        <v>Assay Pass</v>
      </c>
      <c r="I215" s="2" t="str">
        <f t="shared" si="20"/>
        <v>N/A</v>
      </c>
      <c r="J215" s="6"/>
      <c r="K215" s="13">
        <v>4398.1026940701004</v>
      </c>
      <c r="L215" s="13">
        <v>2.3758098080261298</v>
      </c>
      <c r="M215" s="2" t="str">
        <f t="shared" si="21"/>
        <v>Reference</v>
      </c>
      <c r="N215" s="6"/>
      <c r="O215" s="21" t="s">
        <v>113</v>
      </c>
      <c r="P215" s="2" t="s">
        <v>157</v>
      </c>
      <c r="Q215" s="22" t="str">
        <f t="shared" si="22"/>
        <v>Reference</v>
      </c>
      <c r="R215" s="3" t="str">
        <f t="shared" si="23"/>
        <v>Reference</v>
      </c>
    </row>
    <row r="216" spans="1:18" x14ac:dyDescent="0.45">
      <c r="A216" s="24" t="s">
        <v>114</v>
      </c>
      <c r="B216" s="6"/>
      <c r="C216" s="13">
        <v>16.288956085007001</v>
      </c>
      <c r="D216" s="2" t="str">
        <f t="shared" si="18"/>
        <v>Sample Pass</v>
      </c>
      <c r="E216" s="6"/>
      <c r="F216" s="13">
        <v>20.141010535389899</v>
      </c>
      <c r="G216" s="13"/>
      <c r="H216" s="2" t="str">
        <f t="shared" si="19"/>
        <v>Assay Pass</v>
      </c>
      <c r="I216" s="2" t="str">
        <f t="shared" si="20"/>
        <v>N/A</v>
      </c>
      <c r="J216" s="6"/>
      <c r="K216" s="13">
        <v>3312.4583710531601</v>
      </c>
      <c r="L216" s="13">
        <v>1.290567475432</v>
      </c>
      <c r="M216" s="2" t="str">
        <f t="shared" si="21"/>
        <v>Reference</v>
      </c>
      <c r="N216" s="6"/>
      <c r="O216" s="21" t="s">
        <v>114</v>
      </c>
      <c r="P216" s="9" t="s">
        <v>160</v>
      </c>
      <c r="Q216" s="22" t="str">
        <f t="shared" si="22"/>
        <v>Reference</v>
      </c>
      <c r="R216" s="3" t="str">
        <f t="shared" si="23"/>
        <v>Reference</v>
      </c>
    </row>
    <row r="217" spans="1:18" x14ac:dyDescent="0.45">
      <c r="A217" s="24" t="s">
        <v>114</v>
      </c>
      <c r="B217" s="6"/>
      <c r="C217" s="13">
        <v>16.429265323438099</v>
      </c>
      <c r="D217" s="2" t="str">
        <f t="shared" si="18"/>
        <v>Sample Pass</v>
      </c>
      <c r="E217" s="6"/>
      <c r="F217" s="13">
        <v>20.331058663080501</v>
      </c>
      <c r="G217" s="13"/>
      <c r="H217" s="2" t="str">
        <f t="shared" si="19"/>
        <v>Assay Pass</v>
      </c>
      <c r="I217" s="2" t="str">
        <f t="shared" si="20"/>
        <v>N/A</v>
      </c>
      <c r="J217" s="6"/>
      <c r="K217" s="13">
        <v>3186.5942476874802</v>
      </c>
      <c r="L217" s="13">
        <v>6.5643882901667903</v>
      </c>
      <c r="M217" s="2" t="str">
        <f t="shared" si="21"/>
        <v>Reference</v>
      </c>
      <c r="N217" s="6"/>
      <c r="O217" s="21" t="s">
        <v>114</v>
      </c>
      <c r="P217" s="9" t="s">
        <v>160</v>
      </c>
      <c r="Q217" s="22" t="str">
        <f t="shared" si="22"/>
        <v>Reference</v>
      </c>
      <c r="R217" s="3" t="str">
        <f t="shared" si="23"/>
        <v>Reference</v>
      </c>
    </row>
    <row r="218" spans="1:18" x14ac:dyDescent="0.45">
      <c r="A218" s="24" t="s">
        <v>115</v>
      </c>
      <c r="B218" s="6"/>
      <c r="C218" s="13">
        <v>18.325665679179799</v>
      </c>
      <c r="D218" s="2" t="str">
        <f t="shared" si="18"/>
        <v>Sample Pass</v>
      </c>
      <c r="E218" s="6"/>
      <c r="F218" s="13">
        <v>20.724618818125901</v>
      </c>
      <c r="G218" s="13"/>
      <c r="H218" s="2" t="str">
        <f t="shared" si="19"/>
        <v>Assay Pass</v>
      </c>
      <c r="I218" s="2" t="str">
        <f t="shared" si="20"/>
        <v>N/A</v>
      </c>
      <c r="J218" s="6"/>
      <c r="K218" s="13">
        <v>3650.1772534064999</v>
      </c>
      <c r="L218" s="13">
        <v>3.31510632555046</v>
      </c>
      <c r="M218" s="2" t="str">
        <f t="shared" si="21"/>
        <v>Reference</v>
      </c>
      <c r="N218" s="6"/>
      <c r="O218" s="21" t="s">
        <v>115</v>
      </c>
      <c r="P218" s="9" t="s">
        <v>160</v>
      </c>
      <c r="Q218" s="22" t="str">
        <f t="shared" si="22"/>
        <v>Reference</v>
      </c>
      <c r="R218" s="3" t="str">
        <f t="shared" si="23"/>
        <v>Reference</v>
      </c>
    </row>
    <row r="219" spans="1:18" x14ac:dyDescent="0.45">
      <c r="A219" s="24" t="s">
        <v>115</v>
      </c>
      <c r="B219" s="6"/>
      <c r="C219" s="13">
        <v>18.201471311213499</v>
      </c>
      <c r="D219" s="2" t="str">
        <f t="shared" si="18"/>
        <v>Sample Pass</v>
      </c>
      <c r="E219" s="6"/>
      <c r="F219" s="13">
        <v>20.788296038994801</v>
      </c>
      <c r="G219" s="13"/>
      <c r="H219" s="2" t="str">
        <f t="shared" si="19"/>
        <v>Assay Pass</v>
      </c>
      <c r="I219" s="2" t="str">
        <f t="shared" si="20"/>
        <v>N/A</v>
      </c>
      <c r="J219" s="6"/>
      <c r="K219" s="13">
        <v>3644.3716185086801</v>
      </c>
      <c r="L219" s="13">
        <v>3.3988482002032501</v>
      </c>
      <c r="M219" s="2" t="str">
        <f t="shared" si="21"/>
        <v>Reference</v>
      </c>
      <c r="N219" s="6"/>
      <c r="O219" s="21" t="s">
        <v>115</v>
      </c>
      <c r="P219" s="9" t="s">
        <v>160</v>
      </c>
      <c r="Q219" s="22" t="str">
        <f t="shared" si="22"/>
        <v>Reference</v>
      </c>
      <c r="R219" s="3" t="str">
        <f t="shared" si="23"/>
        <v>Reference</v>
      </c>
    </row>
    <row r="220" spans="1:18" x14ac:dyDescent="0.45">
      <c r="A220" s="24" t="s">
        <v>116</v>
      </c>
      <c r="B220" s="6"/>
      <c r="C220" s="13">
        <v>16.832466294362899</v>
      </c>
      <c r="D220" s="2" t="str">
        <f t="shared" si="18"/>
        <v>Sample Pass</v>
      </c>
      <c r="E220" s="6"/>
      <c r="F220" s="13">
        <v>18.4077830875374</v>
      </c>
      <c r="G220" s="13"/>
      <c r="H220" s="2" t="str">
        <f t="shared" si="19"/>
        <v>Assay Pass</v>
      </c>
      <c r="I220" s="2" t="str">
        <f t="shared" si="20"/>
        <v>N/A</v>
      </c>
      <c r="J220" s="6"/>
      <c r="K220" s="13">
        <v>2975.0030999749802</v>
      </c>
      <c r="L220" s="13">
        <v>-11.780081268578201</v>
      </c>
      <c r="M220" s="2" t="str">
        <f t="shared" si="21"/>
        <v>Reference</v>
      </c>
      <c r="N220" s="6"/>
      <c r="O220" s="21" t="s">
        <v>116</v>
      </c>
      <c r="P220" s="2" t="s">
        <v>163</v>
      </c>
      <c r="Q220" s="22" t="str">
        <f t="shared" si="22"/>
        <v>Reference</v>
      </c>
      <c r="R220" s="3" t="str">
        <f t="shared" si="23"/>
        <v>Reference</v>
      </c>
    </row>
    <row r="221" spans="1:18" x14ac:dyDescent="0.45">
      <c r="A221" s="24" t="s">
        <v>116</v>
      </c>
      <c r="B221" s="6"/>
      <c r="C221" s="13">
        <v>15.940446886068599</v>
      </c>
      <c r="D221" s="2" t="str">
        <f t="shared" si="18"/>
        <v>Sample Pass</v>
      </c>
      <c r="E221" s="6"/>
      <c r="F221" s="13">
        <v>17.369268587577402</v>
      </c>
      <c r="G221" s="13"/>
      <c r="H221" s="2" t="str">
        <f t="shared" si="19"/>
        <v>Assay Pass</v>
      </c>
      <c r="I221" s="2" t="str">
        <f t="shared" si="20"/>
        <v>N/A</v>
      </c>
      <c r="J221" s="6"/>
      <c r="K221" s="13">
        <v>4558.0875672298598</v>
      </c>
      <c r="L221" s="13">
        <v>1.51717840440097</v>
      </c>
      <c r="M221" s="2" t="str">
        <f t="shared" si="21"/>
        <v>Reference</v>
      </c>
      <c r="N221" s="6"/>
      <c r="O221" s="21" t="s">
        <v>116</v>
      </c>
      <c r="P221" s="2" t="s">
        <v>163</v>
      </c>
      <c r="Q221" s="22" t="str">
        <f t="shared" si="22"/>
        <v>Reference</v>
      </c>
      <c r="R221" s="3" t="str">
        <f t="shared" si="23"/>
        <v>Reference</v>
      </c>
    </row>
    <row r="222" spans="1:18" x14ac:dyDescent="0.45">
      <c r="A222" s="24" t="s">
        <v>117</v>
      </c>
      <c r="B222" s="6"/>
      <c r="C222" s="13">
        <v>21.963064680185099</v>
      </c>
      <c r="D222" s="2" t="str">
        <f t="shared" si="18"/>
        <v>Sample Pass</v>
      </c>
      <c r="E222" s="6"/>
      <c r="F222" s="13">
        <v>25.083080356963102</v>
      </c>
      <c r="G222" s="13"/>
      <c r="H222" s="2" t="str">
        <f t="shared" si="19"/>
        <v>Assay Pass</v>
      </c>
      <c r="I222" s="2" t="str">
        <f t="shared" si="20"/>
        <v>N/A</v>
      </c>
      <c r="J222" s="6"/>
      <c r="K222" s="13">
        <v>1806.5011904119001</v>
      </c>
      <c r="L222" s="13">
        <v>-1.67262402603228</v>
      </c>
      <c r="M222" s="2" t="str">
        <f t="shared" si="21"/>
        <v>Reference</v>
      </c>
      <c r="N222" s="6"/>
      <c r="O222" s="21" t="s">
        <v>117</v>
      </c>
      <c r="P222" s="9" t="s">
        <v>145</v>
      </c>
      <c r="Q222" s="22" t="str">
        <f t="shared" si="22"/>
        <v>Reference</v>
      </c>
      <c r="R222" s="3" t="str">
        <f t="shared" si="23"/>
        <v>Reference</v>
      </c>
    </row>
    <row r="223" spans="1:18" x14ac:dyDescent="0.45">
      <c r="A223" s="24" t="s">
        <v>117</v>
      </c>
      <c r="B223" s="6"/>
      <c r="C223" s="13">
        <v>22.173307220994701</v>
      </c>
      <c r="D223" s="2" t="str">
        <f t="shared" si="18"/>
        <v>Sample Pass</v>
      </c>
      <c r="E223" s="6"/>
      <c r="F223" s="13">
        <v>25.187055715396401</v>
      </c>
      <c r="G223" s="13"/>
      <c r="H223" s="2" t="str">
        <f t="shared" si="19"/>
        <v>Assay Pass</v>
      </c>
      <c r="I223" s="2" t="str">
        <f t="shared" si="20"/>
        <v>N/A</v>
      </c>
      <c r="J223" s="6"/>
      <c r="K223" s="13">
        <v>2023.00992654835</v>
      </c>
      <c r="L223" s="13">
        <v>5.0842836636211404</v>
      </c>
      <c r="M223" s="2" t="str">
        <f t="shared" si="21"/>
        <v>Reference</v>
      </c>
      <c r="N223" s="6"/>
      <c r="O223" s="21" t="s">
        <v>117</v>
      </c>
      <c r="P223" s="9" t="s">
        <v>145</v>
      </c>
      <c r="Q223" s="22" t="str">
        <f t="shared" si="22"/>
        <v>Reference</v>
      </c>
      <c r="R223" s="3" t="str">
        <f t="shared" si="23"/>
        <v>Reference</v>
      </c>
    </row>
    <row r="224" spans="1:18" x14ac:dyDescent="0.45">
      <c r="A224" s="24" t="s">
        <v>118</v>
      </c>
      <c r="B224" s="6"/>
      <c r="C224" s="13">
        <v>18.503765846799901</v>
      </c>
      <c r="D224" s="2" t="str">
        <f t="shared" si="18"/>
        <v>Sample Pass</v>
      </c>
      <c r="E224" s="6"/>
      <c r="F224" s="13">
        <v>23.037484220442799</v>
      </c>
      <c r="G224" s="13"/>
      <c r="H224" s="2" t="str">
        <f t="shared" si="19"/>
        <v>Assay Pass</v>
      </c>
      <c r="I224" s="2" t="str">
        <f t="shared" si="20"/>
        <v>N/A</v>
      </c>
      <c r="J224" s="6"/>
      <c r="K224" s="13">
        <v>998.78560966139401</v>
      </c>
      <c r="L224" s="13">
        <v>1.3654461637256601</v>
      </c>
      <c r="M224" s="2" t="str">
        <f t="shared" si="21"/>
        <v>Reference</v>
      </c>
      <c r="N224" s="6"/>
      <c r="O224" s="21" t="s">
        <v>118</v>
      </c>
      <c r="P224" s="9" t="s">
        <v>145</v>
      </c>
      <c r="Q224" s="22" t="str">
        <f t="shared" si="22"/>
        <v>Reference</v>
      </c>
      <c r="R224" s="3" t="str">
        <f t="shared" si="23"/>
        <v>Reference</v>
      </c>
    </row>
    <row r="225" spans="1:18" x14ac:dyDescent="0.45">
      <c r="A225" s="24" t="s">
        <v>118</v>
      </c>
      <c r="B225" s="6"/>
      <c r="C225" s="13">
        <v>18.431573282822001</v>
      </c>
      <c r="D225" s="2" t="str">
        <f t="shared" si="18"/>
        <v>Sample Pass</v>
      </c>
      <c r="E225" s="6"/>
      <c r="F225" s="13">
        <v>22.142829507598599</v>
      </c>
      <c r="G225" s="13"/>
      <c r="H225" s="2" t="str">
        <f t="shared" si="19"/>
        <v>Assay Pass</v>
      </c>
      <c r="I225" s="2" t="str">
        <f t="shared" si="20"/>
        <v>N/A</v>
      </c>
      <c r="J225" s="6"/>
      <c r="K225" s="13">
        <v>1392.23019980854</v>
      </c>
      <c r="L225" s="13">
        <v>5.0270548644025403</v>
      </c>
      <c r="M225" s="2" t="str">
        <f t="shared" si="21"/>
        <v>Reference</v>
      </c>
      <c r="N225" s="6"/>
      <c r="O225" s="21" t="s">
        <v>118</v>
      </c>
      <c r="P225" s="9" t="s">
        <v>145</v>
      </c>
      <c r="Q225" s="22" t="str">
        <f t="shared" si="22"/>
        <v>Reference</v>
      </c>
      <c r="R225" s="3" t="str">
        <f t="shared" si="23"/>
        <v>Reference</v>
      </c>
    </row>
    <row r="226" spans="1:18" x14ac:dyDescent="0.45">
      <c r="A226" s="24" t="s">
        <v>119</v>
      </c>
      <c r="B226" s="6"/>
      <c r="C226" s="13">
        <v>23.525747227158199</v>
      </c>
      <c r="D226" s="2" t="str">
        <f t="shared" si="18"/>
        <v>Sample Pass</v>
      </c>
      <c r="E226" s="6"/>
      <c r="F226" s="13">
        <v>26.077182484769398</v>
      </c>
      <c r="G226" s="13"/>
      <c r="H226" s="2" t="str">
        <f t="shared" si="19"/>
        <v>Assay Pass</v>
      </c>
      <c r="I226" s="2" t="str">
        <f t="shared" si="20"/>
        <v>N/A</v>
      </c>
      <c r="J226" s="6"/>
      <c r="K226" s="13">
        <v>1146.6962612818299</v>
      </c>
      <c r="L226" s="13">
        <v>0.76743445810143396</v>
      </c>
      <c r="M226" s="2" t="str">
        <f t="shared" si="21"/>
        <v>Reference</v>
      </c>
      <c r="N226" s="6"/>
      <c r="O226" s="21" t="s">
        <v>119</v>
      </c>
      <c r="P226" s="9" t="s">
        <v>145</v>
      </c>
      <c r="Q226" s="22" t="str">
        <f t="shared" si="22"/>
        <v>Reference</v>
      </c>
      <c r="R226" s="3" t="str">
        <f t="shared" si="23"/>
        <v>Reference</v>
      </c>
    </row>
    <row r="227" spans="1:18" x14ac:dyDescent="0.45">
      <c r="A227" s="24" t="s">
        <v>119</v>
      </c>
      <c r="B227" s="6"/>
      <c r="C227" s="13">
        <v>23.522502555613201</v>
      </c>
      <c r="D227" s="2" t="str">
        <f t="shared" si="18"/>
        <v>Sample Pass</v>
      </c>
      <c r="E227" s="6"/>
      <c r="F227" s="13">
        <v>25.8161569592252</v>
      </c>
      <c r="G227" s="13"/>
      <c r="H227" s="2" t="str">
        <f t="shared" si="19"/>
        <v>Assay Pass</v>
      </c>
      <c r="I227" s="2" t="str">
        <f t="shared" si="20"/>
        <v>N/A</v>
      </c>
      <c r="J227" s="6"/>
      <c r="K227" s="13">
        <v>1316.9794856633</v>
      </c>
      <c r="L227" s="13">
        <v>-4.3850528508146498</v>
      </c>
      <c r="M227" s="2" t="str">
        <f t="shared" si="21"/>
        <v>Reference</v>
      </c>
      <c r="N227" s="6"/>
      <c r="O227" s="21" t="s">
        <v>119</v>
      </c>
      <c r="P227" s="9" t="s">
        <v>145</v>
      </c>
      <c r="Q227" s="22" t="str">
        <f t="shared" si="22"/>
        <v>Reference</v>
      </c>
      <c r="R227" s="3" t="str">
        <f t="shared" si="23"/>
        <v>Reference</v>
      </c>
    </row>
    <row r="228" spans="1:18" x14ac:dyDescent="0.45">
      <c r="A228" s="24" t="s">
        <v>120</v>
      </c>
      <c r="B228" s="6"/>
      <c r="C228" s="13">
        <v>27.031731108574199</v>
      </c>
      <c r="D228" s="2" t="str">
        <f t="shared" si="18"/>
        <v>Sample Pass</v>
      </c>
      <c r="E228" s="6"/>
      <c r="F228" s="13">
        <v>32.1142956497687</v>
      </c>
      <c r="G228" s="13"/>
      <c r="H228" s="2" t="str">
        <f t="shared" si="19"/>
        <v>Assay Pass</v>
      </c>
      <c r="I228" s="2" t="str">
        <f t="shared" si="20"/>
        <v>N/A</v>
      </c>
      <c r="J228" s="6"/>
      <c r="K228" s="13">
        <v>568.07985942727805</v>
      </c>
      <c r="L228" s="13">
        <v>-2.0617383077510598</v>
      </c>
      <c r="M228" s="2" t="str">
        <f t="shared" si="21"/>
        <v>Reference</v>
      </c>
      <c r="N228" s="6"/>
      <c r="O228" s="21" t="s">
        <v>120</v>
      </c>
      <c r="P228" s="2" t="s">
        <v>160</v>
      </c>
      <c r="Q228" s="22" t="str">
        <f t="shared" si="22"/>
        <v>Reference</v>
      </c>
      <c r="R228" s="3" t="str">
        <f t="shared" si="23"/>
        <v>Reference</v>
      </c>
    </row>
    <row r="229" spans="1:18" x14ac:dyDescent="0.45">
      <c r="A229" s="24" t="s">
        <v>120</v>
      </c>
      <c r="B229" s="6"/>
      <c r="C229" s="13">
        <v>27.298728327153</v>
      </c>
      <c r="D229" s="2" t="str">
        <f t="shared" si="18"/>
        <v>Sample Pass</v>
      </c>
      <c r="E229" s="6"/>
      <c r="F229" s="13">
        <v>34.284630172192699</v>
      </c>
      <c r="G229" s="13"/>
      <c r="H229" s="2" t="str">
        <f t="shared" si="19"/>
        <v>Assay Fail</v>
      </c>
      <c r="I229" s="2" t="str">
        <f t="shared" si="20"/>
        <v>Assay Fail</v>
      </c>
      <c r="J229" s="6"/>
      <c r="K229" s="13">
        <v>456.919479542717</v>
      </c>
      <c r="L229" s="13">
        <v>-0.51363611755732597</v>
      </c>
      <c r="M229" s="2" t="str">
        <f t="shared" si="21"/>
        <v>Undetermined</v>
      </c>
      <c r="N229" s="6"/>
      <c r="O229" s="21" t="s">
        <v>120</v>
      </c>
      <c r="P229" s="2" t="s">
        <v>160</v>
      </c>
      <c r="Q229" s="22" t="str">
        <f t="shared" si="22"/>
        <v>Reference</v>
      </c>
      <c r="R229" s="3" t="str">
        <f t="shared" si="23"/>
        <v>Inconclusive</v>
      </c>
    </row>
    <row r="230" spans="1:18" x14ac:dyDescent="0.45">
      <c r="A230" s="24" t="s">
        <v>121</v>
      </c>
      <c r="B230" s="6"/>
      <c r="C230" s="13">
        <v>31.611966393320301</v>
      </c>
      <c r="D230" s="2" t="str">
        <f t="shared" si="18"/>
        <v>Sample Pass</v>
      </c>
      <c r="E230" s="6"/>
      <c r="F230" s="13">
        <v>39.892386743163598</v>
      </c>
      <c r="G230" s="13"/>
      <c r="H230" s="2" t="str">
        <f t="shared" si="19"/>
        <v>Assay Fail</v>
      </c>
      <c r="I230" s="2" t="str">
        <f t="shared" si="20"/>
        <v>Assay Fail</v>
      </c>
      <c r="J230" s="6"/>
      <c r="K230" s="13">
        <v>306.20404827261399</v>
      </c>
      <c r="L230" s="13">
        <v>-1.31469735170367</v>
      </c>
      <c r="M230" s="2" t="str">
        <f t="shared" si="21"/>
        <v>Undetermined</v>
      </c>
      <c r="N230" s="6"/>
      <c r="O230" s="21" t="s">
        <v>121</v>
      </c>
      <c r="P230" s="9" t="s">
        <v>145</v>
      </c>
      <c r="Q230" s="22" t="str">
        <f t="shared" si="22"/>
        <v>Reference</v>
      </c>
      <c r="R230" s="3" t="str">
        <f t="shared" si="23"/>
        <v>Inconclusive</v>
      </c>
    </row>
    <row r="231" spans="1:18" x14ac:dyDescent="0.45">
      <c r="A231" s="24" t="s">
        <v>121</v>
      </c>
      <c r="B231" s="6"/>
      <c r="C231" s="13">
        <v>31.166525854235498</v>
      </c>
      <c r="D231" s="2" t="str">
        <f t="shared" si="18"/>
        <v>Sample Pass</v>
      </c>
      <c r="E231" s="6"/>
      <c r="F231" s="13"/>
      <c r="G231" s="13"/>
      <c r="H231" s="2" t="str">
        <f t="shared" si="19"/>
        <v>Assay Fail</v>
      </c>
      <c r="I231" s="2" t="str">
        <f t="shared" si="20"/>
        <v>Assay Fail</v>
      </c>
      <c r="J231" s="6"/>
      <c r="K231" s="13">
        <v>243.25796499238001</v>
      </c>
      <c r="L231" s="13">
        <v>6.7928009611932794E-2</v>
      </c>
      <c r="M231" s="2" t="str">
        <f t="shared" si="21"/>
        <v>Undetermined</v>
      </c>
      <c r="N231" s="6"/>
      <c r="O231" s="21" t="s">
        <v>121</v>
      </c>
      <c r="P231" s="9" t="s">
        <v>145</v>
      </c>
      <c r="Q231" s="22" t="str">
        <f t="shared" si="22"/>
        <v>Reference</v>
      </c>
      <c r="R231" s="3" t="str">
        <f t="shared" si="23"/>
        <v>Inconclusive</v>
      </c>
    </row>
    <row r="232" spans="1:18" x14ac:dyDescent="0.45">
      <c r="A232" s="24" t="s">
        <v>122</v>
      </c>
      <c r="B232" s="6"/>
      <c r="C232" s="13"/>
      <c r="D232" s="2" t="str">
        <f t="shared" si="18"/>
        <v>Sample Fail</v>
      </c>
      <c r="E232" s="6"/>
      <c r="F232" s="13"/>
      <c r="G232" s="13"/>
      <c r="H232" s="2" t="str">
        <f t="shared" si="19"/>
        <v>Assay Fail</v>
      </c>
      <c r="I232" s="2" t="str">
        <f t="shared" si="20"/>
        <v>Assay Fail</v>
      </c>
      <c r="J232" s="6"/>
      <c r="K232" s="13">
        <v>-0.75080070856301995</v>
      </c>
      <c r="L232" s="13">
        <v>-1.5578720515568401</v>
      </c>
      <c r="M232" s="2" t="str">
        <f t="shared" si="21"/>
        <v>Undetermined</v>
      </c>
      <c r="N232" s="6"/>
      <c r="O232" s="21" t="s">
        <v>122</v>
      </c>
      <c r="P232" s="9" t="s">
        <v>145</v>
      </c>
      <c r="Q232" s="22" t="str">
        <f t="shared" si="22"/>
        <v>Reference</v>
      </c>
      <c r="R232" s="3" t="str">
        <f t="shared" si="23"/>
        <v>Rejected</v>
      </c>
    </row>
    <row r="233" spans="1:18" x14ac:dyDescent="0.45">
      <c r="A233" s="24" t="s">
        <v>122</v>
      </c>
      <c r="B233" s="6"/>
      <c r="C233" s="13"/>
      <c r="D233" s="2" t="str">
        <f t="shared" si="18"/>
        <v>Sample Fail</v>
      </c>
      <c r="E233" s="6"/>
      <c r="F233" s="13"/>
      <c r="G233" s="13"/>
      <c r="H233" s="2" t="str">
        <f t="shared" si="19"/>
        <v>Assay Fail</v>
      </c>
      <c r="I233" s="2" t="str">
        <f t="shared" si="20"/>
        <v>Assay Fail</v>
      </c>
      <c r="J233" s="6"/>
      <c r="K233" s="13">
        <v>1.16624129747424</v>
      </c>
      <c r="L233" s="13">
        <v>1.86337874131004</v>
      </c>
      <c r="M233" s="2" t="str">
        <f t="shared" si="21"/>
        <v>Undetermined</v>
      </c>
      <c r="N233" s="6"/>
      <c r="O233" s="21" t="s">
        <v>122</v>
      </c>
      <c r="P233" s="9" t="s">
        <v>145</v>
      </c>
      <c r="Q233" s="22" t="str">
        <f t="shared" si="22"/>
        <v>Reference</v>
      </c>
      <c r="R233" s="3" t="str">
        <f t="shared" si="23"/>
        <v>Rejected</v>
      </c>
    </row>
    <row r="234" spans="1:18" x14ac:dyDescent="0.45">
      <c r="A234" s="24" t="s">
        <v>123</v>
      </c>
      <c r="B234" s="6"/>
      <c r="C234" s="13">
        <v>18.518272525790199</v>
      </c>
      <c r="D234" s="2" t="str">
        <f t="shared" si="18"/>
        <v>Sample Pass</v>
      </c>
      <c r="E234" s="6"/>
      <c r="F234" s="13">
        <v>20.470841319791901</v>
      </c>
      <c r="G234" s="13"/>
      <c r="H234" s="2" t="str">
        <f t="shared" si="19"/>
        <v>Assay Pass</v>
      </c>
      <c r="I234" s="2" t="str">
        <f t="shared" si="20"/>
        <v>N/A</v>
      </c>
      <c r="J234" s="6"/>
      <c r="K234" s="13">
        <v>3561.1762266662399</v>
      </c>
      <c r="L234" s="13">
        <v>2.16760458725867</v>
      </c>
      <c r="M234" s="2" t="str">
        <f t="shared" si="21"/>
        <v>Reference</v>
      </c>
      <c r="N234" s="6"/>
      <c r="O234" s="21" t="s">
        <v>123</v>
      </c>
      <c r="P234" s="2" t="s">
        <v>163</v>
      </c>
      <c r="Q234" s="22" t="str">
        <f t="shared" si="22"/>
        <v>Reference</v>
      </c>
      <c r="R234" s="3" t="str">
        <f t="shared" si="23"/>
        <v>Reference</v>
      </c>
    </row>
    <row r="235" spans="1:18" x14ac:dyDescent="0.45">
      <c r="A235" s="24" t="s">
        <v>123</v>
      </c>
      <c r="B235" s="6"/>
      <c r="C235" s="13">
        <v>18.7771809449739</v>
      </c>
      <c r="D235" s="2" t="str">
        <f t="shared" si="18"/>
        <v>Sample Pass</v>
      </c>
      <c r="E235" s="6"/>
      <c r="F235" s="13">
        <v>20.8011591024468</v>
      </c>
      <c r="G235" s="13"/>
      <c r="H235" s="2" t="str">
        <f t="shared" si="19"/>
        <v>Assay Pass</v>
      </c>
      <c r="I235" s="2" t="str">
        <f t="shared" si="20"/>
        <v>N/A</v>
      </c>
      <c r="J235" s="6"/>
      <c r="K235" s="13">
        <v>3317.9179908896599</v>
      </c>
      <c r="L235" s="13">
        <v>-0.37658943064525402</v>
      </c>
      <c r="M235" s="2" t="str">
        <f t="shared" si="21"/>
        <v>Reference</v>
      </c>
      <c r="N235" s="6"/>
      <c r="O235" s="21" t="s">
        <v>123</v>
      </c>
      <c r="P235" s="2" t="s">
        <v>163</v>
      </c>
      <c r="Q235" s="22" t="str">
        <f t="shared" si="22"/>
        <v>Reference</v>
      </c>
      <c r="R235" s="3" t="str">
        <f t="shared" si="23"/>
        <v>Reference</v>
      </c>
    </row>
    <row r="236" spans="1:18" x14ac:dyDescent="0.45">
      <c r="A236" s="24" t="s">
        <v>124</v>
      </c>
      <c r="B236" s="6"/>
      <c r="C236" s="13">
        <v>26.271399983540899</v>
      </c>
      <c r="D236" s="2" t="str">
        <f t="shared" si="18"/>
        <v>Sample Pass</v>
      </c>
      <c r="E236" s="6"/>
      <c r="F236" s="13">
        <v>28.543876017468001</v>
      </c>
      <c r="G236" s="13"/>
      <c r="H236" s="2" t="str">
        <f t="shared" si="19"/>
        <v>Assay Pass</v>
      </c>
      <c r="I236" s="2" t="str">
        <f t="shared" si="20"/>
        <v>N/A</v>
      </c>
      <c r="J236" s="6"/>
      <c r="K236" s="13">
        <v>784.00815918343505</v>
      </c>
      <c r="L236" s="13">
        <v>-0.59303972448969999</v>
      </c>
      <c r="M236" s="2" t="str">
        <f t="shared" si="21"/>
        <v>Reference</v>
      </c>
      <c r="N236" s="6"/>
      <c r="O236" s="21" t="s">
        <v>124</v>
      </c>
      <c r="P236" s="2" t="s">
        <v>164</v>
      </c>
      <c r="Q236" s="22" t="str">
        <f t="shared" si="22"/>
        <v>Reference</v>
      </c>
      <c r="R236" s="3" t="str">
        <f t="shared" si="23"/>
        <v>Reference</v>
      </c>
    </row>
    <row r="237" spans="1:18" x14ac:dyDescent="0.45">
      <c r="A237" s="24" t="s">
        <v>124</v>
      </c>
      <c r="B237" s="6"/>
      <c r="C237" s="13">
        <v>26.570639138174698</v>
      </c>
      <c r="D237" s="2" t="str">
        <f t="shared" si="18"/>
        <v>Sample Pass</v>
      </c>
      <c r="E237" s="6"/>
      <c r="F237" s="13">
        <v>30.724220606994098</v>
      </c>
      <c r="G237" s="13"/>
      <c r="H237" s="2" t="str">
        <f t="shared" si="19"/>
        <v>Assay Pass</v>
      </c>
      <c r="I237" s="2" t="str">
        <f t="shared" si="20"/>
        <v>N/A</v>
      </c>
      <c r="J237" s="6"/>
      <c r="K237" s="13">
        <v>435.62357175345602</v>
      </c>
      <c r="L237" s="13">
        <v>1.6326922513108</v>
      </c>
      <c r="M237" s="2" t="str">
        <f t="shared" si="21"/>
        <v>Reference</v>
      </c>
      <c r="N237" s="6"/>
      <c r="O237" s="21" t="s">
        <v>124</v>
      </c>
      <c r="P237" s="2" t="s">
        <v>164</v>
      </c>
      <c r="Q237" s="22" t="str">
        <f t="shared" si="22"/>
        <v>Reference</v>
      </c>
      <c r="R237" s="3" t="str">
        <f t="shared" si="23"/>
        <v>Reference</v>
      </c>
    </row>
    <row r="238" spans="1:18" x14ac:dyDescent="0.45">
      <c r="A238" s="24" t="s">
        <v>125</v>
      </c>
      <c r="B238" s="6"/>
      <c r="C238" s="13">
        <v>29.158373402965999</v>
      </c>
      <c r="D238" s="2" t="str">
        <f t="shared" si="18"/>
        <v>Sample Pass</v>
      </c>
      <c r="E238" s="6"/>
      <c r="F238" s="13"/>
      <c r="G238" s="13"/>
      <c r="H238" s="2" t="str">
        <f t="shared" si="19"/>
        <v>Assay Fail</v>
      </c>
      <c r="I238" s="2" t="str">
        <f t="shared" si="20"/>
        <v>Assay Fail</v>
      </c>
      <c r="J238" s="6"/>
      <c r="K238" s="13">
        <v>178.698180281345</v>
      </c>
      <c r="L238" s="13">
        <v>-4.5350695494662396</v>
      </c>
      <c r="M238" s="2" t="str">
        <f t="shared" si="21"/>
        <v>Undetermined</v>
      </c>
      <c r="N238" s="6"/>
      <c r="O238" s="21" t="s">
        <v>125</v>
      </c>
      <c r="P238" s="2" t="s">
        <v>145</v>
      </c>
      <c r="Q238" s="22" t="str">
        <f t="shared" si="22"/>
        <v>Reference</v>
      </c>
      <c r="R238" s="3" t="str">
        <f t="shared" si="23"/>
        <v>Inconclusive</v>
      </c>
    </row>
    <row r="239" spans="1:18" x14ac:dyDescent="0.45">
      <c r="A239" s="24" t="s">
        <v>125</v>
      </c>
      <c r="B239" s="6"/>
      <c r="C239" s="13">
        <v>29.343387764785501</v>
      </c>
      <c r="D239" s="2" t="str">
        <f t="shared" si="18"/>
        <v>Sample Pass</v>
      </c>
      <c r="E239" s="6"/>
      <c r="F239" s="13"/>
      <c r="G239" s="13"/>
      <c r="H239" s="2" t="str">
        <f t="shared" si="19"/>
        <v>Assay Fail</v>
      </c>
      <c r="I239" s="2" t="str">
        <f t="shared" si="20"/>
        <v>Assay Fail</v>
      </c>
      <c r="J239" s="6"/>
      <c r="K239" s="13">
        <v>160.816581951687</v>
      </c>
      <c r="L239" s="13">
        <v>0.24079692057466701</v>
      </c>
      <c r="M239" s="2" t="str">
        <f t="shared" si="21"/>
        <v>Undetermined</v>
      </c>
      <c r="N239" s="6"/>
      <c r="O239" s="21" t="s">
        <v>125</v>
      </c>
      <c r="P239" s="2" t="s">
        <v>145</v>
      </c>
      <c r="Q239" s="22" t="str">
        <f t="shared" si="22"/>
        <v>Reference</v>
      </c>
      <c r="R239" s="3" t="str">
        <f t="shared" si="23"/>
        <v>Inconclusive</v>
      </c>
    </row>
    <row r="240" spans="1:18" x14ac:dyDescent="0.45">
      <c r="A240" s="24" t="s">
        <v>126</v>
      </c>
      <c r="B240" s="6"/>
      <c r="C240" s="13">
        <v>25.036692411596199</v>
      </c>
      <c r="D240" s="2" t="str">
        <f t="shared" si="18"/>
        <v>Sample Pass</v>
      </c>
      <c r="E240" s="6"/>
      <c r="F240" s="13">
        <v>26.726820335022701</v>
      </c>
      <c r="G240" s="13"/>
      <c r="H240" s="2" t="str">
        <f t="shared" si="19"/>
        <v>Assay Pass</v>
      </c>
      <c r="I240" s="2" t="str">
        <f t="shared" si="20"/>
        <v>N/A</v>
      </c>
      <c r="J240" s="6"/>
      <c r="K240" s="13">
        <v>1614.32368674034</v>
      </c>
      <c r="L240" s="13">
        <v>0.79405999997879895</v>
      </c>
      <c r="M240" s="2" t="str">
        <f t="shared" si="21"/>
        <v>Reference</v>
      </c>
      <c r="N240" s="6"/>
      <c r="O240" s="21" t="s">
        <v>126</v>
      </c>
      <c r="P240" s="2" t="s">
        <v>164</v>
      </c>
      <c r="Q240" s="22" t="str">
        <f t="shared" si="22"/>
        <v>Reference</v>
      </c>
      <c r="R240" s="3" t="str">
        <f t="shared" si="23"/>
        <v>Reference</v>
      </c>
    </row>
    <row r="241" spans="1:18" x14ac:dyDescent="0.45">
      <c r="A241" s="24" t="s">
        <v>126</v>
      </c>
      <c r="B241" s="6"/>
      <c r="C241" s="13">
        <v>25.4304905447406</v>
      </c>
      <c r="D241" s="2" t="str">
        <f t="shared" si="18"/>
        <v>Sample Pass</v>
      </c>
      <c r="E241" s="6"/>
      <c r="F241" s="13">
        <v>27.434147902456399</v>
      </c>
      <c r="G241" s="13"/>
      <c r="H241" s="2" t="str">
        <f t="shared" si="19"/>
        <v>Assay Pass</v>
      </c>
      <c r="I241" s="2" t="str">
        <f t="shared" si="20"/>
        <v>N/A</v>
      </c>
      <c r="J241" s="6"/>
      <c r="K241" s="13">
        <v>1096.93177536345</v>
      </c>
      <c r="L241" s="13">
        <v>1.7346149145605501</v>
      </c>
      <c r="M241" s="2" t="str">
        <f t="shared" si="21"/>
        <v>Reference</v>
      </c>
      <c r="N241" s="6"/>
      <c r="O241" s="21" t="s">
        <v>126</v>
      </c>
      <c r="P241" s="2" t="s">
        <v>164</v>
      </c>
      <c r="Q241" s="22" t="str">
        <f t="shared" si="22"/>
        <v>Reference</v>
      </c>
      <c r="R241" s="3" t="str">
        <f t="shared" si="23"/>
        <v>Reference</v>
      </c>
    </row>
    <row r="242" spans="1:18" x14ac:dyDescent="0.45">
      <c r="A242" s="24" t="s">
        <v>127</v>
      </c>
      <c r="B242" s="6"/>
      <c r="C242" s="13">
        <v>12.8344519406178</v>
      </c>
      <c r="D242" s="2" t="str">
        <f t="shared" si="18"/>
        <v>Sample Pass</v>
      </c>
      <c r="E242" s="6"/>
      <c r="F242" s="13">
        <v>14.1122253675611</v>
      </c>
      <c r="G242" s="13"/>
      <c r="H242" s="2" t="str">
        <f t="shared" si="19"/>
        <v>Assay Pass</v>
      </c>
      <c r="I242" s="2" t="str">
        <f t="shared" si="20"/>
        <v>N/A</v>
      </c>
      <c r="J242" s="6"/>
      <c r="K242" s="13">
        <v>4045.1319413518199</v>
      </c>
      <c r="L242" s="13">
        <v>2.7680471440821699</v>
      </c>
      <c r="M242" s="2" t="str">
        <f t="shared" si="21"/>
        <v>Reference</v>
      </c>
      <c r="N242" s="6"/>
      <c r="O242" s="21" t="s">
        <v>127</v>
      </c>
      <c r="P242" s="2" t="s">
        <v>163</v>
      </c>
      <c r="Q242" s="22" t="str">
        <f t="shared" si="22"/>
        <v>Reference</v>
      </c>
      <c r="R242" s="3" t="str">
        <f t="shared" si="23"/>
        <v>Reference</v>
      </c>
    </row>
    <row r="243" spans="1:18" x14ac:dyDescent="0.45">
      <c r="A243" s="24" t="s">
        <v>127</v>
      </c>
      <c r="B243" s="6"/>
      <c r="C243" s="13">
        <v>12.4717298103354</v>
      </c>
      <c r="D243" s="2" t="str">
        <f t="shared" si="18"/>
        <v>Sample Pass</v>
      </c>
      <c r="E243" s="6"/>
      <c r="F243" s="13">
        <v>13.5485516989514</v>
      </c>
      <c r="G243" s="13"/>
      <c r="H243" s="2" t="str">
        <f t="shared" si="19"/>
        <v>Assay Pass</v>
      </c>
      <c r="I243" s="2" t="str">
        <f t="shared" si="20"/>
        <v>N/A</v>
      </c>
      <c r="J243" s="6"/>
      <c r="K243" s="13">
        <v>4195.9788160463704</v>
      </c>
      <c r="L243" s="13">
        <v>3.7494037339515698</v>
      </c>
      <c r="M243" s="2" t="str">
        <f t="shared" si="21"/>
        <v>Reference</v>
      </c>
      <c r="N243" s="6"/>
      <c r="O243" s="21" t="s">
        <v>127</v>
      </c>
      <c r="P243" s="2" t="s">
        <v>163</v>
      </c>
      <c r="Q243" s="22" t="str">
        <f t="shared" si="22"/>
        <v>Reference</v>
      </c>
      <c r="R243" s="3" t="str">
        <f t="shared" si="23"/>
        <v>Reference</v>
      </c>
    </row>
    <row r="244" spans="1:18" x14ac:dyDescent="0.45">
      <c r="A244" s="24" t="s">
        <v>128</v>
      </c>
      <c r="B244" s="6"/>
      <c r="C244" s="13"/>
      <c r="D244" s="2" t="str">
        <f t="shared" si="18"/>
        <v>Sample Fail</v>
      </c>
      <c r="E244" s="6"/>
      <c r="F244" s="13"/>
      <c r="G244" s="13"/>
      <c r="H244" s="2" t="str">
        <f t="shared" si="19"/>
        <v>Assay Fail</v>
      </c>
      <c r="I244" s="2" t="str">
        <f t="shared" si="20"/>
        <v>Assay Fail</v>
      </c>
      <c r="J244" s="6"/>
      <c r="K244" s="13">
        <v>-4.6207891614712899</v>
      </c>
      <c r="L244" s="13">
        <v>-2.47027264363305</v>
      </c>
      <c r="M244" s="2" t="str">
        <f t="shared" si="21"/>
        <v>Undetermined</v>
      </c>
      <c r="N244" s="6"/>
      <c r="O244" s="21" t="s">
        <v>128</v>
      </c>
      <c r="P244" s="2" t="s">
        <v>165</v>
      </c>
      <c r="Q244" s="22" t="str">
        <f t="shared" si="22"/>
        <v>Reference</v>
      </c>
      <c r="R244" s="3" t="str">
        <f t="shared" si="23"/>
        <v>Rejected</v>
      </c>
    </row>
    <row r="245" spans="1:18" x14ac:dyDescent="0.45">
      <c r="A245" s="24" t="s">
        <v>128</v>
      </c>
      <c r="B245" s="6"/>
      <c r="C245" s="13"/>
      <c r="D245" s="2" t="str">
        <f t="shared" si="18"/>
        <v>Sample Fail</v>
      </c>
      <c r="E245" s="6"/>
      <c r="F245" s="13"/>
      <c r="G245" s="13"/>
      <c r="H245" s="2" t="str">
        <f t="shared" si="19"/>
        <v>Assay Fail</v>
      </c>
      <c r="I245" s="2" t="str">
        <f t="shared" si="20"/>
        <v>Assay Fail</v>
      </c>
      <c r="J245" s="6"/>
      <c r="K245" s="13">
        <v>-4.6088201790698804</v>
      </c>
      <c r="L245" s="13">
        <v>4.0448301556102697</v>
      </c>
      <c r="M245" s="2" t="str">
        <f t="shared" si="21"/>
        <v>Undetermined</v>
      </c>
      <c r="N245" s="6"/>
      <c r="O245" s="21" t="s">
        <v>128</v>
      </c>
      <c r="P245" s="2" t="s">
        <v>165</v>
      </c>
      <c r="Q245" s="22" t="str">
        <f t="shared" si="22"/>
        <v>Reference</v>
      </c>
      <c r="R245" s="3" t="str">
        <f t="shared" si="23"/>
        <v>Rejected</v>
      </c>
    </row>
    <row r="246" spans="1:18" x14ac:dyDescent="0.45">
      <c r="A246" s="24" t="s">
        <v>129</v>
      </c>
      <c r="B246" s="6"/>
      <c r="C246" s="13">
        <v>16.601671025517</v>
      </c>
      <c r="D246" s="2" t="str">
        <f t="shared" si="18"/>
        <v>Sample Pass</v>
      </c>
      <c r="E246" s="6"/>
      <c r="F246" s="13">
        <v>19.8102828760261</v>
      </c>
      <c r="G246" s="13"/>
      <c r="H246" s="2" t="str">
        <f t="shared" si="19"/>
        <v>Assay Pass</v>
      </c>
      <c r="I246" s="2" t="str">
        <f t="shared" si="20"/>
        <v>N/A</v>
      </c>
      <c r="J246" s="6"/>
      <c r="K246" s="13">
        <v>3796.20166386756</v>
      </c>
      <c r="L246" s="13">
        <v>2.6548538284168899</v>
      </c>
      <c r="M246" s="2" t="str">
        <f t="shared" si="21"/>
        <v>Reference</v>
      </c>
      <c r="N246" s="6"/>
      <c r="O246" s="21" t="s">
        <v>129</v>
      </c>
      <c r="P246" s="9" t="s">
        <v>145</v>
      </c>
      <c r="Q246" s="22" t="str">
        <f t="shared" si="22"/>
        <v>Reference</v>
      </c>
      <c r="R246" s="3" t="str">
        <f t="shared" si="23"/>
        <v>Reference</v>
      </c>
    </row>
    <row r="247" spans="1:18" x14ac:dyDescent="0.45">
      <c r="A247" s="24" t="s">
        <v>129</v>
      </c>
      <c r="B247" s="6"/>
      <c r="C247" s="13">
        <v>16.802361782307301</v>
      </c>
      <c r="D247" s="2" t="str">
        <f t="shared" si="18"/>
        <v>Sample Pass</v>
      </c>
      <c r="E247" s="6"/>
      <c r="F247" s="13">
        <v>19.9963076583361</v>
      </c>
      <c r="G247" s="13"/>
      <c r="H247" s="2" t="str">
        <f t="shared" si="19"/>
        <v>Assay Pass</v>
      </c>
      <c r="I247" s="2" t="str">
        <f t="shared" si="20"/>
        <v>N/A</v>
      </c>
      <c r="J247" s="6"/>
      <c r="K247" s="13">
        <v>3344.9490711817798</v>
      </c>
      <c r="L247" s="13">
        <v>1.84576368101671</v>
      </c>
      <c r="M247" s="2" t="str">
        <f t="shared" si="21"/>
        <v>Reference</v>
      </c>
      <c r="N247" s="6"/>
      <c r="O247" s="21" t="s">
        <v>129</v>
      </c>
      <c r="P247" s="9" t="s">
        <v>145</v>
      </c>
      <c r="Q247" s="22" t="str">
        <f t="shared" si="22"/>
        <v>Reference</v>
      </c>
      <c r="R247" s="3" t="str">
        <f t="shared" si="23"/>
        <v>Reference</v>
      </c>
    </row>
    <row r="248" spans="1:18" x14ac:dyDescent="0.45">
      <c r="A248" s="24" t="s">
        <v>130</v>
      </c>
      <c r="B248" s="6"/>
      <c r="C248" s="13">
        <v>26.1088648228565</v>
      </c>
      <c r="D248" s="2" t="str">
        <f t="shared" si="18"/>
        <v>Sample Pass</v>
      </c>
      <c r="E248" s="6"/>
      <c r="F248" s="13">
        <v>30.4271151502662</v>
      </c>
      <c r="G248" s="13"/>
      <c r="H248" s="2" t="str">
        <f t="shared" si="19"/>
        <v>Assay Pass</v>
      </c>
      <c r="I248" s="2" t="str">
        <f t="shared" si="20"/>
        <v>N/A</v>
      </c>
      <c r="J248" s="6"/>
      <c r="K248" s="13">
        <v>613.18412323965504</v>
      </c>
      <c r="L248" s="13">
        <v>3.2335121680675898</v>
      </c>
      <c r="M248" s="2" t="str">
        <f t="shared" si="21"/>
        <v>Reference</v>
      </c>
      <c r="N248" s="6"/>
      <c r="O248" s="21" t="s">
        <v>130</v>
      </c>
      <c r="P248" s="9" t="s">
        <v>145</v>
      </c>
      <c r="Q248" s="22" t="str">
        <f t="shared" si="22"/>
        <v>Reference</v>
      </c>
      <c r="R248" s="3" t="str">
        <f t="shared" si="23"/>
        <v>Reference</v>
      </c>
    </row>
    <row r="249" spans="1:18" x14ac:dyDescent="0.45">
      <c r="A249" s="24" t="s">
        <v>130</v>
      </c>
      <c r="B249" s="6"/>
      <c r="C249" s="13">
        <v>26.967852994973999</v>
      </c>
      <c r="D249" s="2" t="str">
        <f t="shared" si="18"/>
        <v>Sample Pass</v>
      </c>
      <c r="E249" s="6"/>
      <c r="F249" s="13">
        <v>30.372640938557002</v>
      </c>
      <c r="G249" s="13"/>
      <c r="H249" s="2" t="str">
        <f t="shared" si="19"/>
        <v>Assay Pass</v>
      </c>
      <c r="I249" s="2" t="str">
        <f t="shared" si="20"/>
        <v>N/A</v>
      </c>
      <c r="J249" s="6"/>
      <c r="K249" s="13">
        <v>556.34295057620795</v>
      </c>
      <c r="L249" s="13">
        <v>0.212517751301675</v>
      </c>
      <c r="M249" s="2" t="str">
        <f t="shared" si="21"/>
        <v>Reference</v>
      </c>
      <c r="N249" s="6"/>
      <c r="O249" s="21" t="s">
        <v>130</v>
      </c>
      <c r="P249" s="9" t="s">
        <v>145</v>
      </c>
      <c r="Q249" s="22" t="str">
        <f t="shared" si="22"/>
        <v>Reference</v>
      </c>
      <c r="R249" s="3" t="str">
        <f t="shared" si="23"/>
        <v>Reference</v>
      </c>
    </row>
    <row r="250" spans="1:18" x14ac:dyDescent="0.45">
      <c r="A250" s="24" t="s">
        <v>131</v>
      </c>
      <c r="B250" s="6"/>
      <c r="C250" s="13">
        <v>15.0027106559186</v>
      </c>
      <c r="D250" s="2" t="str">
        <f t="shared" si="18"/>
        <v>Sample Pass</v>
      </c>
      <c r="E250" s="6"/>
      <c r="F250" s="13">
        <v>17.400163436737699</v>
      </c>
      <c r="G250" s="13"/>
      <c r="H250" s="2" t="str">
        <f t="shared" si="19"/>
        <v>Assay Pass</v>
      </c>
      <c r="I250" s="2" t="str">
        <f t="shared" si="20"/>
        <v>N/A</v>
      </c>
      <c r="J250" s="6"/>
      <c r="K250" s="13">
        <v>4290.2625503538502</v>
      </c>
      <c r="L250" s="13">
        <v>2.03541128788356</v>
      </c>
      <c r="M250" s="2" t="str">
        <f t="shared" si="21"/>
        <v>Reference</v>
      </c>
      <c r="N250" s="6"/>
      <c r="O250" s="21" t="s">
        <v>131</v>
      </c>
      <c r="P250" s="9" t="s">
        <v>145</v>
      </c>
      <c r="Q250" s="22" t="str">
        <f t="shared" si="22"/>
        <v>Reference</v>
      </c>
      <c r="R250" s="3" t="str">
        <f t="shared" si="23"/>
        <v>Reference</v>
      </c>
    </row>
    <row r="251" spans="1:18" x14ac:dyDescent="0.45">
      <c r="A251" s="24" t="s">
        <v>131</v>
      </c>
      <c r="B251" s="6"/>
      <c r="C251" s="13">
        <v>15.5890956790653</v>
      </c>
      <c r="D251" s="2" t="str">
        <f t="shared" si="18"/>
        <v>Sample Pass</v>
      </c>
      <c r="E251" s="6"/>
      <c r="F251" s="13">
        <v>18.177549315518</v>
      </c>
      <c r="G251" s="13"/>
      <c r="H251" s="2" t="str">
        <f t="shared" si="19"/>
        <v>Assay Pass</v>
      </c>
      <c r="I251" s="2" t="str">
        <f t="shared" si="20"/>
        <v>N/A</v>
      </c>
      <c r="J251" s="6"/>
      <c r="K251" s="13">
        <v>3606.1178086945301</v>
      </c>
      <c r="L251" s="13">
        <v>0.55203742035018899</v>
      </c>
      <c r="M251" s="2" t="str">
        <f t="shared" si="21"/>
        <v>Reference</v>
      </c>
      <c r="N251" s="6"/>
      <c r="O251" s="21" t="s">
        <v>131</v>
      </c>
      <c r="P251" s="9" t="s">
        <v>145</v>
      </c>
      <c r="Q251" s="22" t="str">
        <f t="shared" si="22"/>
        <v>Reference</v>
      </c>
      <c r="R251" s="3" t="str">
        <f t="shared" si="23"/>
        <v>Reference</v>
      </c>
    </row>
    <row r="252" spans="1:18" x14ac:dyDescent="0.45">
      <c r="A252" s="24" t="s">
        <v>132</v>
      </c>
      <c r="B252" s="6"/>
      <c r="C252" s="13">
        <v>21.692857421132601</v>
      </c>
      <c r="D252" s="2" t="str">
        <f t="shared" si="18"/>
        <v>Sample Pass</v>
      </c>
      <c r="E252" s="6"/>
      <c r="F252" s="13">
        <v>22.0447757785406</v>
      </c>
      <c r="G252" s="13"/>
      <c r="H252" s="2" t="str">
        <f t="shared" si="19"/>
        <v>Assay Pass</v>
      </c>
      <c r="I252" s="2" t="str">
        <f t="shared" si="20"/>
        <v>N/A</v>
      </c>
      <c r="J252" s="6"/>
      <c r="K252" s="13">
        <v>2722.5917050869198</v>
      </c>
      <c r="L252" s="13">
        <v>-12.7823879820517</v>
      </c>
      <c r="M252" s="2" t="str">
        <f t="shared" si="21"/>
        <v>Reference</v>
      </c>
      <c r="N252" s="6"/>
      <c r="O252" s="21" t="s">
        <v>132</v>
      </c>
      <c r="P252" s="2" t="s">
        <v>163</v>
      </c>
      <c r="Q252" s="22" t="str">
        <f t="shared" si="22"/>
        <v>Reference</v>
      </c>
      <c r="R252" s="3" t="str">
        <f t="shared" si="23"/>
        <v>Reference</v>
      </c>
    </row>
    <row r="253" spans="1:18" x14ac:dyDescent="0.45">
      <c r="A253" s="24" t="s">
        <v>132</v>
      </c>
      <c r="B253" s="6"/>
      <c r="C253" s="13">
        <v>21.670120103916599</v>
      </c>
      <c r="D253" s="2" t="str">
        <f t="shared" si="18"/>
        <v>Sample Pass</v>
      </c>
      <c r="E253" s="6"/>
      <c r="F253" s="13">
        <v>22.101655526126901</v>
      </c>
      <c r="G253" s="13"/>
      <c r="H253" s="2" t="str">
        <f t="shared" si="19"/>
        <v>Assay Pass</v>
      </c>
      <c r="I253" s="2" t="str">
        <f t="shared" si="20"/>
        <v>N/A</v>
      </c>
      <c r="J253" s="6"/>
      <c r="K253" s="13">
        <v>2685.2472145021302</v>
      </c>
      <c r="L253" s="13">
        <v>-7.6218648128897302</v>
      </c>
      <c r="M253" s="2" t="str">
        <f t="shared" si="21"/>
        <v>Reference</v>
      </c>
      <c r="N253" s="6"/>
      <c r="O253" s="21" t="s">
        <v>132</v>
      </c>
      <c r="P253" s="2" t="s">
        <v>163</v>
      </c>
      <c r="Q253" s="22" t="str">
        <f t="shared" si="22"/>
        <v>Reference</v>
      </c>
      <c r="R253" s="3" t="str">
        <f t="shared" si="23"/>
        <v>Reference</v>
      </c>
    </row>
    <row r="254" spans="1:18" x14ac:dyDescent="0.45">
      <c r="A254" s="24" t="s">
        <v>133</v>
      </c>
      <c r="B254" s="6"/>
      <c r="C254" s="13">
        <v>25.293231580410001</v>
      </c>
      <c r="D254" s="2" t="str">
        <f t="shared" si="18"/>
        <v>Sample Pass</v>
      </c>
      <c r="E254" s="6"/>
      <c r="F254" s="13">
        <v>29.841511489338199</v>
      </c>
      <c r="G254" s="13"/>
      <c r="H254" s="2" t="str">
        <f t="shared" si="19"/>
        <v>Assay Pass</v>
      </c>
      <c r="I254" s="2" t="str">
        <f t="shared" si="20"/>
        <v>N/A</v>
      </c>
      <c r="J254" s="6"/>
      <c r="K254" s="13">
        <v>522.38802518065904</v>
      </c>
      <c r="L254" s="13">
        <v>-6.8735240534356299</v>
      </c>
      <c r="M254" s="2" t="str">
        <f t="shared" si="21"/>
        <v>Reference</v>
      </c>
      <c r="N254" s="6"/>
      <c r="O254" s="21" t="s">
        <v>133</v>
      </c>
      <c r="P254" s="2" t="s">
        <v>145</v>
      </c>
      <c r="Q254" s="22" t="str">
        <f t="shared" si="22"/>
        <v>Reference</v>
      </c>
      <c r="R254" s="3" t="str">
        <f t="shared" si="23"/>
        <v>Reference</v>
      </c>
    </row>
    <row r="255" spans="1:18" x14ac:dyDescent="0.45">
      <c r="A255" s="24" t="s">
        <v>133</v>
      </c>
      <c r="B255" s="6"/>
      <c r="C255" s="13">
        <v>18.604241170215499</v>
      </c>
      <c r="D255" s="2" t="str">
        <f t="shared" si="18"/>
        <v>Sample Pass</v>
      </c>
      <c r="E255" s="6"/>
      <c r="F255" s="13">
        <v>22.210841134920599</v>
      </c>
      <c r="G255" s="13"/>
      <c r="H255" s="2" t="str">
        <f t="shared" si="19"/>
        <v>Assay Pass</v>
      </c>
      <c r="I255" s="2" t="str">
        <f t="shared" si="20"/>
        <v>N/A</v>
      </c>
      <c r="J255" s="6"/>
      <c r="K255" s="13">
        <v>1169.6042333221201</v>
      </c>
      <c r="L255" s="13">
        <v>-1.7213710569590099</v>
      </c>
      <c r="M255" s="2" t="str">
        <f t="shared" si="21"/>
        <v>Reference</v>
      </c>
      <c r="N255" s="6"/>
      <c r="O255" s="21" t="s">
        <v>133</v>
      </c>
      <c r="P255" s="2" t="s">
        <v>145</v>
      </c>
      <c r="Q255" s="22" t="str">
        <f t="shared" si="22"/>
        <v>Reference</v>
      </c>
      <c r="R255" s="3" t="str">
        <f t="shared" si="23"/>
        <v>Reference</v>
      </c>
    </row>
    <row r="256" spans="1:18" x14ac:dyDescent="0.45">
      <c r="A256" s="24" t="s">
        <v>134</v>
      </c>
      <c r="B256" s="6"/>
      <c r="C256" s="13"/>
      <c r="D256" s="2" t="str">
        <f t="shared" si="18"/>
        <v>Sample Fail</v>
      </c>
      <c r="E256" s="6"/>
      <c r="F256" s="13"/>
      <c r="G256" s="13"/>
      <c r="H256" s="2" t="str">
        <f t="shared" si="19"/>
        <v>Assay Fail</v>
      </c>
      <c r="I256" s="2" t="str">
        <f t="shared" si="20"/>
        <v>Assay Fail</v>
      </c>
      <c r="J256" s="6"/>
      <c r="K256" s="13">
        <v>-2.4226634215960998</v>
      </c>
      <c r="L256" s="13">
        <v>-0.65775542643587004</v>
      </c>
      <c r="M256" s="2" t="str">
        <f t="shared" si="21"/>
        <v>Undetermined</v>
      </c>
      <c r="N256" s="6"/>
      <c r="O256" s="21" t="s">
        <v>134</v>
      </c>
      <c r="P256" s="2" t="s">
        <v>166</v>
      </c>
      <c r="Q256" s="22" t="str">
        <f t="shared" si="22"/>
        <v>Reference</v>
      </c>
      <c r="R256" s="3" t="str">
        <f t="shared" si="23"/>
        <v>Rejected</v>
      </c>
    </row>
    <row r="257" spans="1:18" x14ac:dyDescent="0.45">
      <c r="A257" s="24" t="s">
        <v>134</v>
      </c>
      <c r="B257" s="6"/>
      <c r="C257" s="13"/>
      <c r="D257" s="2" t="str">
        <f t="shared" si="18"/>
        <v>Sample Fail</v>
      </c>
      <c r="E257" s="6"/>
      <c r="F257" s="13"/>
      <c r="G257" s="13"/>
      <c r="H257" s="2" t="str">
        <f t="shared" si="19"/>
        <v>Assay Fail</v>
      </c>
      <c r="I257" s="2" t="str">
        <f t="shared" si="20"/>
        <v>Assay Fail</v>
      </c>
      <c r="J257" s="6"/>
      <c r="K257" s="13">
        <v>0.22275099579474</v>
      </c>
      <c r="L257" s="13">
        <v>3.0205774585761</v>
      </c>
      <c r="M257" s="2" t="str">
        <f t="shared" si="21"/>
        <v>Undetermined</v>
      </c>
      <c r="N257" s="6"/>
      <c r="O257" s="21" t="s">
        <v>134</v>
      </c>
      <c r="P257" s="2" t="s">
        <v>166</v>
      </c>
      <c r="Q257" s="22" t="str">
        <f t="shared" si="22"/>
        <v>Reference</v>
      </c>
      <c r="R257" s="3" t="str">
        <f t="shared" si="23"/>
        <v>Rejected</v>
      </c>
    </row>
    <row r="258" spans="1:18" x14ac:dyDescent="0.45">
      <c r="A258" s="24" t="s">
        <v>135</v>
      </c>
      <c r="B258" s="6"/>
      <c r="C258" s="13">
        <v>20.004519091734998</v>
      </c>
      <c r="D258" s="2" t="str">
        <f t="shared" si="18"/>
        <v>Sample Pass</v>
      </c>
      <c r="E258" s="6"/>
      <c r="F258" s="13">
        <v>24.391817267998899</v>
      </c>
      <c r="G258" s="13"/>
      <c r="H258" s="2" t="str">
        <f t="shared" si="19"/>
        <v>Assay Pass</v>
      </c>
      <c r="I258" s="2" t="str">
        <f t="shared" si="20"/>
        <v>N/A</v>
      </c>
      <c r="J258" s="6"/>
      <c r="K258" s="13">
        <v>1323.33509662866</v>
      </c>
      <c r="L258" s="13">
        <v>2.52728836982214</v>
      </c>
      <c r="M258" s="2" t="str">
        <f t="shared" si="21"/>
        <v>Reference</v>
      </c>
      <c r="N258" s="6"/>
      <c r="O258" s="21" t="s">
        <v>135</v>
      </c>
      <c r="P258" s="2" t="s">
        <v>160</v>
      </c>
      <c r="Q258" s="22" t="str">
        <f t="shared" si="22"/>
        <v>Reference</v>
      </c>
      <c r="R258" s="3" t="str">
        <f t="shared" si="23"/>
        <v>Reference</v>
      </c>
    </row>
    <row r="259" spans="1:18" x14ac:dyDescent="0.45">
      <c r="A259" s="24" t="s">
        <v>135</v>
      </c>
      <c r="B259" s="6"/>
      <c r="C259" s="13">
        <v>20.748448386617302</v>
      </c>
      <c r="D259" s="2" t="str">
        <f>IF(C259&gt;33,"Sample Fail",IF(C259&gt;0,"Sample Pass","Sample Fail"))</f>
        <v>Sample Pass</v>
      </c>
      <c r="E259" s="6"/>
      <c r="F259" s="13">
        <v>25.8967777510634</v>
      </c>
      <c r="G259" s="13"/>
      <c r="H259" s="2" t="str">
        <f t="shared" ref="H259:H261" si="24">IF(F259&gt;32.87,"Assay Fail",IF(F259&gt;0,"Assay Pass",IF(AND(F259=0,G259=0),"Assay Fail",IF(AND(F259=0,I259="Assay Fail"),"Assay Fail","N/A"))))</f>
        <v>Assay Pass</v>
      </c>
      <c r="I259" s="2" t="str">
        <f t="shared" ref="I259:I261" si="25">IF(G259&gt;32.34,"Assay Fail",IF(G259&gt;0,"Assay Pass",IF(AND(F259=0,G259=0),"Assay Fail",IF(AND(G259=0,H259="Assay Fail"),"Assay Fail","N/A"))))</f>
        <v>N/A</v>
      </c>
      <c r="J259" s="6"/>
      <c r="K259" s="13">
        <v>698.479827364019</v>
      </c>
      <c r="L259" s="13">
        <v>-8.5836536196561593</v>
      </c>
      <c r="M259" s="2" t="str">
        <f t="shared" ref="M259:M261" si="26">IF(D259="Sample Fail","Undetermined",IF(AND(D259="Sample Pass",H259="Assay Pass",K259&gt;L259),"Reference",IF(AND(D259="Sample Pass",I259="Assay Pass",L259&gt;K259),"Mutation","Undetermined")))</f>
        <v>Reference</v>
      </c>
      <c r="N259" s="6"/>
      <c r="O259" s="21" t="s">
        <v>135</v>
      </c>
      <c r="P259" s="2" t="s">
        <v>160</v>
      </c>
      <c r="Q259" s="22" t="str">
        <f t="shared" ref="Q259:Q261" si="27">IF(P259="B.1.1.7","Mutation",IF(P259="B.1.351","Mutation",IF(P259="P.1","Mutation",IF(P259="B.1.526","Mutation",IF(P259="B.1.1.318","Mutation","Reference")))))</f>
        <v>Reference</v>
      </c>
      <c r="R259" s="3" t="str">
        <f t="shared" ref="R259:R261" si="28">IF(D259="Sample Fail","Rejected",IF(AND(D259="Sample Pass",H259="Assay Fail",M259="Undetermined"),"Inconclusive",IF(AND(D259="Sample Pass",I259="Assay Fail",M259="Undetermined"),"Inconclusive",IF(AND(D259="Sample Pass",M259="Mutation",Q259="Reference"),"False Positive",IF(AND(D259="Sample Pass",M259="Reference",Q259="Mutation"),"False Negative",IF(AND(D259="Sample Pass",M259="Mutation",Q259="Mutation"),"Mutation",IF(AND(D259="Sample Pass",M259="Reference",Q259="Reference"),"Reference","Not Resulted")))))))</f>
        <v>Reference</v>
      </c>
    </row>
    <row r="260" spans="1:18" x14ac:dyDescent="0.45">
      <c r="A260" s="24" t="s">
        <v>136</v>
      </c>
      <c r="B260" s="6"/>
      <c r="C260" s="13">
        <v>21.495907588868899</v>
      </c>
      <c r="D260" s="2" t="str">
        <f>IF(C260&gt;33,"Sample Fail",IF(C260&gt;0,"Sample Pass","Sample Fail"))</f>
        <v>Sample Pass</v>
      </c>
      <c r="E260" s="6"/>
      <c r="F260" s="13">
        <v>22.3819428849316</v>
      </c>
      <c r="G260" s="13"/>
      <c r="H260" s="2" t="str">
        <f t="shared" si="24"/>
        <v>Assay Pass</v>
      </c>
      <c r="I260" s="2" t="str">
        <f t="shared" si="25"/>
        <v>N/A</v>
      </c>
      <c r="J260" s="6"/>
      <c r="K260" s="13">
        <v>1665.7043812274801</v>
      </c>
      <c r="L260" s="13">
        <v>170.18316097047901</v>
      </c>
      <c r="M260" s="2" t="str">
        <f t="shared" si="26"/>
        <v>Reference</v>
      </c>
      <c r="N260" s="6"/>
      <c r="O260" s="21" t="s">
        <v>136</v>
      </c>
      <c r="P260" s="2" t="s">
        <v>145</v>
      </c>
      <c r="Q260" s="22" t="str">
        <f t="shared" si="27"/>
        <v>Reference</v>
      </c>
      <c r="R260" s="3" t="str">
        <f t="shared" si="28"/>
        <v>Reference</v>
      </c>
    </row>
    <row r="261" spans="1:18" ht="14.65" thickBot="1" x14ac:dyDescent="0.5">
      <c r="A261" s="25" t="s">
        <v>136</v>
      </c>
      <c r="B261" s="7"/>
      <c r="C261" s="14">
        <v>21.8493564708264</v>
      </c>
      <c r="D261" s="4" t="str">
        <f>IF(C261&gt;33,"Sample Fail",IF(C261&gt;0,"Sample Pass","Sample Fail"))</f>
        <v>Sample Pass</v>
      </c>
      <c r="E261" s="7"/>
      <c r="F261" s="14">
        <v>22.338729305259399</v>
      </c>
      <c r="G261" s="14"/>
      <c r="H261" s="4" t="str">
        <f t="shared" si="24"/>
        <v>Assay Pass</v>
      </c>
      <c r="I261" s="4" t="str">
        <f t="shared" si="25"/>
        <v>N/A</v>
      </c>
      <c r="J261" s="7"/>
      <c r="K261" s="14">
        <v>1647.3526032864099</v>
      </c>
      <c r="L261" s="14">
        <v>-8.0335118596653992</v>
      </c>
      <c r="M261" s="4" t="str">
        <f t="shared" si="26"/>
        <v>Reference</v>
      </c>
      <c r="N261" s="7"/>
      <c r="O261" s="26" t="s">
        <v>136</v>
      </c>
      <c r="P261" s="4" t="s">
        <v>145</v>
      </c>
      <c r="Q261" s="34" t="str">
        <f t="shared" si="27"/>
        <v>Reference</v>
      </c>
      <c r="R261" s="5" t="str">
        <f t="shared" si="28"/>
        <v>Reference</v>
      </c>
    </row>
  </sheetData>
  <conditionalFormatting sqref="D2:D261">
    <cfRule type="expression" priority="35">
      <formula>$C:$C&gt;30</formula>
    </cfRule>
  </conditionalFormatting>
  <conditionalFormatting sqref="D1:D261">
    <cfRule type="containsText" dxfId="15" priority="33" operator="containsText" text="Fail">
      <formula>NOT(ISERROR(SEARCH("Fail",D1)))</formula>
    </cfRule>
    <cfRule type="containsText" dxfId="14" priority="34" operator="containsText" text="Pass">
      <formula>NOT(ISERROR(SEARCH("Pass",D1)))</formula>
    </cfRule>
  </conditionalFormatting>
  <conditionalFormatting sqref="I2:I261">
    <cfRule type="containsText" dxfId="13" priority="31" operator="containsText" text="Pass">
      <formula>NOT(ISERROR(SEARCH("Pass",I2)))</formula>
    </cfRule>
    <cfRule type="containsText" dxfId="12" priority="32" operator="containsText" text="Fail">
      <formula>NOT(ISERROR(SEARCH("Fail",I2)))</formula>
    </cfRule>
  </conditionalFormatting>
  <conditionalFormatting sqref="H2:H261">
    <cfRule type="containsText" dxfId="11" priority="29" operator="containsText" text="Pass">
      <formula>NOT(ISERROR(SEARCH("Pass",H2)))</formula>
    </cfRule>
    <cfRule type="containsText" dxfId="10" priority="30" operator="containsText" text="Fail">
      <formula>NOT(ISERROR(SEARCH("Fail",H2)))</formula>
    </cfRule>
  </conditionalFormatting>
  <conditionalFormatting sqref="R1:R1048576">
    <cfRule type="containsText" dxfId="9" priority="4" operator="containsText" text="Alternate Allele">
      <formula>NOT(ISERROR(SEARCH("Alternate Allele",R1)))</formula>
    </cfRule>
    <cfRule type="containsText" dxfId="8" priority="5" operator="containsText" text="False Negative">
      <formula>NOT(ISERROR(SEARCH("False Negative",R1)))</formula>
    </cfRule>
    <cfRule type="containsText" dxfId="7" priority="6" operator="containsText" text="False Positive">
      <formula>NOT(ISERROR(SEARCH("False Positive",R1)))</formula>
    </cfRule>
    <cfRule type="containsText" dxfId="6" priority="7" operator="containsText" text="Inconclusive">
      <formula>NOT(ISERROR(SEARCH("Inconclusive",R1)))</formula>
    </cfRule>
    <cfRule type="containsText" dxfId="5" priority="8" operator="containsText" text="Rejected">
      <formula>NOT(ISERROR(SEARCH("Rejected",R1)))</formula>
    </cfRule>
    <cfRule type="containsText" dxfId="4" priority="9" operator="containsText" text="Reference">
      <formula>NOT(ISERROR(SEARCH("Reference",R1)))</formula>
    </cfRule>
    <cfRule type="containsText" dxfId="3" priority="10" operator="containsText" text="Mutation">
      <formula>NOT(ISERROR(SEARCH("Mutation",R1)))</formula>
    </cfRule>
  </conditionalFormatting>
  <conditionalFormatting sqref="Q1:Q1048576">
    <cfRule type="containsText" dxfId="2" priority="3" operator="containsText" text="Mutation">
      <formula>NOT(ISERROR(SEARCH("Mutation",Q1)))</formula>
    </cfRule>
    <cfRule type="containsText" dxfId="1" priority="2" operator="containsText" text="Reference">
      <formula>NOT(ISERROR(SEARCH("Reference",Q1)))</formula>
    </cfRule>
    <cfRule type="containsText" dxfId="0" priority="1" operator="containsText" text="Alternate Allele">
      <formula>NOT(ISERROR(SEARCH("Alternate Allele",Q1)))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6970</vt:lpstr>
      <vt:lpstr>ORF1a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Smothers</dc:creator>
  <cp:lastModifiedBy>Delphine Dean</cp:lastModifiedBy>
  <dcterms:created xsi:type="dcterms:W3CDTF">2022-01-27T12:36:27Z</dcterms:created>
  <dcterms:modified xsi:type="dcterms:W3CDTF">2022-03-02T20:37:39Z</dcterms:modified>
</cp:coreProperties>
</file>