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ptgr/Downloads/T1D_submission/NComms/"/>
    </mc:Choice>
  </mc:AlternateContent>
  <xr:revisionPtr revIDLastSave="0" documentId="8_{51BDE8CD-F573-2D4A-B732-072AFA7A21C8}" xr6:coauthVersionLast="46" xr6:coauthVersionMax="46" xr10:uidLastSave="{00000000-0000-0000-0000-000000000000}"/>
  <bookViews>
    <workbookView xWindow="28800" yWindow="0" windowWidth="38400" windowHeight="21600" xr2:uid="{45FDE81D-0A16-8D48-9F68-B8F72D04B773}"/>
  </bookViews>
  <sheets>
    <sheet name="Index" sheetId="13" r:id="rId1"/>
    <sheet name="S1" sheetId="11" r:id="rId2"/>
    <sheet name="S2" sheetId="1" r:id="rId3"/>
    <sheet name="S3" sheetId="9" r:id="rId4"/>
    <sheet name="S4" sheetId="16" r:id="rId5"/>
    <sheet name="S5" sheetId="17" r:id="rId6"/>
    <sheet name="S6" sheetId="3" r:id="rId7"/>
    <sheet name="S7" sheetId="5" r:id="rId8"/>
    <sheet name="S8" sheetId="2" r:id="rId9"/>
    <sheet name="S9" sheetId="7" r:id="rId10"/>
    <sheet name="S10" sheetId="20" r:id="rId11"/>
    <sheet name="S11" sheetId="22" r:id="rId12"/>
    <sheet name="S12" sheetId="10" r:id="rId13"/>
    <sheet name="S13" sheetId="12" r:id="rId14"/>
    <sheet name="S14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7" l="1"/>
  <c r="H7" i="17"/>
  <c r="H8" i="17"/>
  <c r="H9" i="17"/>
  <c r="H10" i="17"/>
  <c r="I6" i="17"/>
  <c r="I7" i="17"/>
  <c r="I8" i="17"/>
  <c r="I9" i="17"/>
  <c r="I10" i="17"/>
  <c r="I5" i="17"/>
  <c r="H5" i="17"/>
  <c r="J10" i="16" l="1"/>
  <c r="I10" i="16"/>
  <c r="H10" i="16"/>
  <c r="J9" i="16"/>
  <c r="I9" i="16"/>
  <c r="H9" i="16"/>
  <c r="J8" i="16"/>
  <c r="I8" i="16"/>
  <c r="H8" i="16"/>
  <c r="J7" i="16"/>
  <c r="I7" i="16"/>
  <c r="H7" i="16"/>
  <c r="J6" i="16"/>
  <c r="I6" i="16"/>
  <c r="H6" i="16"/>
  <c r="J5" i="16"/>
  <c r="I5" i="16"/>
  <c r="H5" i="16"/>
  <c r="K5" i="1" l="1"/>
  <c r="K6" i="1"/>
  <c r="K7" i="1"/>
  <c r="K8" i="1"/>
  <c r="K9" i="1"/>
  <c r="K10" i="1"/>
  <c r="J5" i="1"/>
  <c r="J6" i="1"/>
  <c r="J7" i="1"/>
  <c r="J8" i="1"/>
  <c r="J9" i="1"/>
  <c r="J10" i="1"/>
  <c r="I5" i="1"/>
  <c r="I6" i="1"/>
  <c r="I7" i="1"/>
  <c r="I8" i="1"/>
  <c r="I9" i="1"/>
  <c r="I10" i="1"/>
</calcChain>
</file>

<file path=xl/sharedStrings.xml><?xml version="1.0" encoding="utf-8"?>
<sst xmlns="http://schemas.openxmlformats.org/spreadsheetml/2006/main" count="454" uniqueCount="115">
  <si>
    <t>Univariable MR</t>
  </si>
  <si>
    <t>Multivariable MR</t>
  </si>
  <si>
    <t>Exposure</t>
  </si>
  <si>
    <t>Outcome</t>
  </si>
  <si>
    <t>nSNPs</t>
  </si>
  <si>
    <t>Beta</t>
  </si>
  <si>
    <t>SE</t>
  </si>
  <si>
    <t>P</t>
  </si>
  <si>
    <t>Beta_MVMR</t>
  </si>
  <si>
    <t>SE_MVMR</t>
  </si>
  <si>
    <t>P_MVMR</t>
  </si>
  <si>
    <t>Age 10 body size</t>
  </si>
  <si>
    <t>Adult body size</t>
  </si>
  <si>
    <t>MR Method</t>
  </si>
  <si>
    <t>Inverse variance weighted</t>
  </si>
  <si>
    <t>Weighted median</t>
  </si>
  <si>
    <t>MR-Egger</t>
  </si>
  <si>
    <t>F-stat</t>
  </si>
  <si>
    <t>Type 1 diabetes</t>
  </si>
  <si>
    <t>Birthweight</t>
  </si>
  <si>
    <t>Age 10 height</t>
  </si>
  <si>
    <t>age_10</t>
  </si>
  <si>
    <t>adult</t>
  </si>
  <si>
    <t>Dermatitis and eczema</t>
  </si>
  <si>
    <t>Rheumatoid arthritis</t>
  </si>
  <si>
    <t>Asthma</t>
  </si>
  <si>
    <t>Inflammatory bowel disease</t>
  </si>
  <si>
    <t>Crohn's disease</t>
  </si>
  <si>
    <t>Ulcerative colitis</t>
  </si>
  <si>
    <t>Hypothyroidism</t>
  </si>
  <si>
    <t>Type 2 diabetes</t>
  </si>
  <si>
    <t>FDR</t>
  </si>
  <si>
    <t>Column1</t>
  </si>
  <si>
    <t>NA</t>
  </si>
  <si>
    <t>Demenais F</t>
  </si>
  <si>
    <t>European</t>
  </si>
  <si>
    <t>Dermatitis and eczema</t>
  </si>
  <si>
    <t>Rheumatoid arthritis</t>
  </si>
  <si>
    <t>Okada Y</t>
  </si>
  <si>
    <t>Crohn's disease</t>
  </si>
  <si>
    <t>de Lange KM</t>
  </si>
  <si>
    <t>Mixed</t>
  </si>
  <si>
    <t>Inflammatory bowel disease</t>
  </si>
  <si>
    <t>Ulcerative colitis</t>
  </si>
  <si>
    <t>Childhood body size</t>
  </si>
  <si>
    <t>Childhood height</t>
  </si>
  <si>
    <t>Adult height</t>
  </si>
  <si>
    <t>Exposure or Outcome</t>
  </si>
  <si>
    <t>Cases</t>
  </si>
  <si>
    <t>Control</t>
  </si>
  <si>
    <t>Sample size</t>
  </si>
  <si>
    <t>Year</t>
  </si>
  <si>
    <t>First author</t>
  </si>
  <si>
    <t>PubMed ID</t>
  </si>
  <si>
    <t>Ancestry</t>
  </si>
  <si>
    <t>Richardson TG</t>
  </si>
  <si>
    <t>Scott RA</t>
  </si>
  <si>
    <t>FinnGen</t>
  </si>
  <si>
    <t>Index</t>
  </si>
  <si>
    <t>Supplementary Table 1: A summary of the genetic datasets used in this study</t>
  </si>
  <si>
    <t>Supplementary Table 3: Univariable Mendelian randomization analyses for childhood and adult height onto type 1 diabetes risk</t>
  </si>
  <si>
    <t>Supplementary Table 2: Univariable Mendelian randomization analyses for childhood and adult body size onto type 1 diabetes risk</t>
  </si>
  <si>
    <t>Type 1 diabetes genetic liability</t>
  </si>
  <si>
    <t>OR</t>
  </si>
  <si>
    <t>LCI</t>
  </si>
  <si>
    <t>UCI</t>
  </si>
  <si>
    <t>Adult BMI</t>
  </si>
  <si>
    <t>Cooper NJ* (although data accessed from publication by Censin JC)</t>
  </si>
  <si>
    <t>Crouch DJM</t>
  </si>
  <si>
    <r>
      <t xml:space="preserve">Demenais F, Margaritte-Jeannin P, Barnes KC, et al. Multiancestry association study identifies new asthma risk loci that colocalize with immune-cell enhancer marks. </t>
    </r>
    <r>
      <rPr>
        <i/>
        <sz val="12"/>
        <color theme="1"/>
        <rFont val="Calibri"/>
        <family val="2"/>
        <scheme val="minor"/>
      </rPr>
      <t>Nat Genet</t>
    </r>
    <r>
      <rPr>
        <sz val="12"/>
        <color theme="1"/>
        <rFont val="Calibri"/>
        <family val="2"/>
        <scheme val="minor"/>
      </rPr>
      <t xml:space="preserve"> 2018; </t>
    </r>
    <r>
      <rPr>
        <b/>
        <sz val="12"/>
        <color theme="1"/>
        <rFont val="Calibri"/>
        <family val="2"/>
        <scheme val="minor"/>
      </rPr>
      <t>50</t>
    </r>
    <r>
      <rPr>
        <sz val="12"/>
        <color theme="1"/>
        <rFont val="Calibri"/>
        <family val="2"/>
        <scheme val="minor"/>
      </rPr>
      <t>(1): 42-53.</t>
    </r>
  </si>
  <si>
    <r>
      <t xml:space="preserve">de Lange KM, Moutsianas L, Lee JC, et al. Genome-wide association study implicates immune activation of multiple integrin genes in inflammatory bowel disease. </t>
    </r>
    <r>
      <rPr>
        <i/>
        <sz val="12"/>
        <color theme="1"/>
        <rFont val="Calibri"/>
        <family val="2"/>
        <scheme val="minor"/>
      </rPr>
      <t>Nat Genet</t>
    </r>
    <r>
      <rPr>
        <sz val="12"/>
        <color theme="1"/>
        <rFont val="Calibri"/>
        <family val="2"/>
        <scheme val="minor"/>
      </rPr>
      <t xml:space="preserve"> 2017; </t>
    </r>
    <r>
      <rPr>
        <b/>
        <sz val="12"/>
        <color theme="1"/>
        <rFont val="Calibri"/>
        <family val="2"/>
        <scheme val="minor"/>
      </rPr>
      <t>49</t>
    </r>
    <r>
      <rPr>
        <sz val="12"/>
        <color theme="1"/>
        <rFont val="Calibri"/>
        <family val="2"/>
        <scheme val="minor"/>
      </rPr>
      <t>(2): 256-61.</t>
    </r>
  </si>
  <si>
    <t>FinnGen. FinnGen: Documentation of R2 release. https://finngengitbookio/documentation/ 2020.</t>
  </si>
  <si>
    <r>
      <t xml:space="preserve">Okada Y, Wu D, Trynka G, et al. Genetics of rheumatoid arthritis contributes to biology and drug discovery. </t>
    </r>
    <r>
      <rPr>
        <i/>
        <sz val="12"/>
        <color theme="1"/>
        <rFont val="Calibri"/>
        <family val="2"/>
        <scheme val="minor"/>
      </rPr>
      <t>Nature</t>
    </r>
    <r>
      <rPr>
        <sz val="12"/>
        <color theme="1"/>
        <rFont val="Calibri"/>
        <family val="2"/>
        <scheme val="minor"/>
      </rPr>
      <t xml:space="preserve"> 2014; </t>
    </r>
    <r>
      <rPr>
        <b/>
        <sz val="12"/>
        <color theme="1"/>
        <rFont val="Calibri"/>
        <family val="2"/>
        <scheme val="minor"/>
      </rPr>
      <t>506</t>
    </r>
    <r>
      <rPr>
        <sz val="12"/>
        <color theme="1"/>
        <rFont val="Calibri"/>
        <family val="2"/>
        <scheme val="minor"/>
      </rPr>
      <t>(7488): 376-81.</t>
    </r>
  </si>
  <si>
    <t>References</t>
  </si>
  <si>
    <t>Cooper J, Wallace C, Burren O, et al. Type I diabetes geneome-wide association analysis with imputation identifies five new risk regons. biorxiv https://www.biorxiv.org/content/10.1101/120022v3</t>
  </si>
  <si>
    <r>
      <t xml:space="preserve">Crouch DJM, Inshaw JRJ, Robertson CC, et al. Enhanced genetic analysis of type 1 diabetes by selecting variants on both effect size and significance, and by integration with autoimmune thyroid disease. </t>
    </r>
    <r>
      <rPr>
        <i/>
        <sz val="12"/>
        <color theme="1"/>
        <rFont val="Calibri"/>
        <family val="2"/>
        <scheme val="minor"/>
      </rPr>
      <t>bioRxiv</t>
    </r>
    <r>
      <rPr>
        <sz val="12"/>
        <color theme="1"/>
        <rFont val="Calibri"/>
        <family val="2"/>
        <scheme val="minor"/>
      </rPr>
      <t xml:space="preserve"> 2021: 2021.02.05.429962.</t>
    </r>
  </si>
  <si>
    <r>
      <t xml:space="preserve">Censin JC, Nowak C, Cooper N, Bergsten P, Todd JA, Fall T. Childhood adiposity and risk of type 1 diabetes: A Mendelian randomization study. </t>
    </r>
    <r>
      <rPr>
        <i/>
        <sz val="12"/>
        <color theme="1"/>
        <rFont val="Times New Roman"/>
        <family val="1"/>
      </rPr>
      <t>PLoS Med</t>
    </r>
    <r>
      <rPr>
        <sz val="12"/>
        <color theme="1"/>
        <rFont val="Times New Roman"/>
        <family val="1"/>
      </rPr>
      <t xml:space="preserve"> 2017; </t>
    </r>
    <r>
      <rPr>
        <b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>(8): e1002362.</t>
    </r>
  </si>
  <si>
    <r>
      <t xml:space="preserve">Scott RA, Scott LJ, Magi R, et al. An Expanded Genome-Wide Association Study of Type 2 Diabetes in Europeans. </t>
    </r>
    <r>
      <rPr>
        <i/>
        <sz val="12"/>
        <color theme="1"/>
        <rFont val="Calibri"/>
        <family val="2"/>
        <scheme val="minor"/>
      </rPr>
      <t>Diabetes</t>
    </r>
    <r>
      <rPr>
        <sz val="12"/>
        <color theme="1"/>
        <rFont val="Calibri"/>
        <family val="2"/>
        <scheme val="minor"/>
      </rPr>
      <t xml:space="preserve"> 2017; </t>
    </r>
    <r>
      <rPr>
        <b/>
        <sz val="12"/>
        <color theme="1"/>
        <rFont val="Calibri"/>
        <family val="2"/>
        <scheme val="minor"/>
      </rPr>
      <t>66</t>
    </r>
    <r>
      <rPr>
        <sz val="12"/>
        <color theme="1"/>
        <rFont val="Calibri"/>
        <family val="2"/>
        <scheme val="minor"/>
      </rPr>
      <t>(11): 2888-902.</t>
    </r>
  </si>
  <si>
    <r>
      <t xml:space="preserve">Richardson TG, Sanderson E, Elsworth B, Tilling K, Davey Smith G. Use of genetic variation to separate the effects of early and later life adiposity on disease risk: mendelian randomisation study. </t>
    </r>
    <r>
      <rPr>
        <i/>
        <sz val="12"/>
        <color theme="1"/>
        <rFont val="Calibri"/>
        <family val="2"/>
        <scheme val="minor"/>
      </rPr>
      <t>BMJ</t>
    </r>
    <r>
      <rPr>
        <sz val="12"/>
        <color theme="1"/>
        <rFont val="Calibri"/>
        <family val="2"/>
        <scheme val="minor"/>
      </rPr>
      <t xml:space="preserve"> 2020; </t>
    </r>
    <r>
      <rPr>
        <b/>
        <sz val="12"/>
        <color theme="1"/>
        <rFont val="Calibri"/>
        <family val="2"/>
        <scheme val="minor"/>
      </rPr>
      <t>369</t>
    </r>
    <r>
      <rPr>
        <sz val="12"/>
        <color theme="1"/>
        <rFont val="Calibri"/>
        <family val="2"/>
        <scheme val="minor"/>
      </rPr>
      <t>: m1203.</t>
    </r>
  </si>
  <si>
    <t>MR - mendelian randomization, nSNPs - number of genetic variants used as instrumental variables, Beta - MR effect estimate, SE - corresponding standard error, P - correspond p-value, OR - odds ratio, L/UCI - corresponding lower and upper confidence interval</t>
  </si>
  <si>
    <t>nSNPs - number of genetic variants used as instrumental variables, Beta - MR effect estimate, SE - corresponding standard error, P - correspond p-value</t>
  </si>
  <si>
    <t>Supplementary Table 4: Univariable Mendelian randomization analyses for childhood and adult body size onto type 1 diabetes risk using data from the T1D meta-analysis</t>
  </si>
  <si>
    <t>Supplementary Table 5: Univariable Mendelian randomization analyses to evaluate the effect of type 1 diabetes genetic liability on childhoood and adult body size using data from the T1D meta-analysis</t>
  </si>
  <si>
    <t>MR - mendelian randomization, nSNPs - number of genetic variants used as instrumental variables, Beta - MR effect estimate, SE - corresponding standard error, P - correspond p-value, L/UCI - corresponding lower and upper confidence interval</t>
  </si>
  <si>
    <t>Supplementary Table 6: Multivariable Mendelian randomization analyses for childhood and adult body size onto type 1 diabetes risk</t>
  </si>
  <si>
    <t>Supplementary Table 7: Multivariable Mendelian randomization analyses for childhood and adult body size onto type 1 diabetes risk using the MR-Egger method</t>
  </si>
  <si>
    <t>Supplementary Table 8: Multivariable Mendelian randomization analyses for childhood body size, adult body size and birthweight onto type 1 diabetes risk</t>
  </si>
  <si>
    <t>Supplementary Table 9: Univariable Mendelian randomization analyses for birthweight onto type 1 diabetes risk</t>
  </si>
  <si>
    <t>MR - mendelian randomization, nSNPs - number of genetic variants used as instrumental variables, Beta - MR effect estimate, SE - corresponding standard error, P - correspond p-value</t>
  </si>
  <si>
    <t>Supplementary Table 10: Multivariable Mendelian randomization analyses for childhood and adult body size onto type 1 diabetes risk using data from the T1D meta-analysis</t>
  </si>
  <si>
    <t>Supplementary Table 12: Multivariable Mendelian randomization analyses for childhood and adult body size onto type 2 diabetes risk</t>
  </si>
  <si>
    <t>Supplementary Table 13: Univariable Mendelian randomization analyses for childhood and adult body size onto 8 types of autoimmune disease risk using the IVW method</t>
  </si>
  <si>
    <t>Supplementary Table 14: Multivariable Mendelian randomization analyses for childhood and adult body size onto 8 types of autoimmune disease risk using the IVW method</t>
  </si>
  <si>
    <t>Cohort</t>
  </si>
  <si>
    <t>estimate_child</t>
  </si>
  <si>
    <t>estimate_adult</t>
  </si>
  <si>
    <t>se_child</t>
  </si>
  <si>
    <t>se_adult</t>
  </si>
  <si>
    <t>p_child</t>
  </si>
  <si>
    <t>p_adult</t>
  </si>
  <si>
    <t>lowerCI_child</t>
  </si>
  <si>
    <t>lowerCI_adult</t>
  </si>
  <si>
    <t>higherCI_child</t>
  </si>
  <si>
    <t>higherCI_adult</t>
  </si>
  <si>
    <t>n_instruments</t>
  </si>
  <si>
    <t>UK Illumina</t>
  </si>
  <si>
    <t>IVW</t>
  </si>
  <si>
    <t>UK Affymetrix</t>
  </si>
  <si>
    <t>Sardinia</t>
  </si>
  <si>
    <t>T1DGC</t>
  </si>
  <si>
    <t>Finngen</t>
  </si>
  <si>
    <t>Meta-analysis</t>
  </si>
  <si>
    <t>Weight median</t>
  </si>
  <si>
    <t>Cohort - cohort name, MR method - Mendelian randomization method, estimate - MR estimate for childhood and adult scores, se - corresponding standard errors, p - corresponding pvalues, CI - confidence interval, n_instruments - number of SNPs used as instrumental variables</t>
  </si>
  <si>
    <t>Supplementary Table 11: Multivariable Mendelian randomization analyses for childhood and adult body size onto type 1 diabetes risk using data from each T1D cohort individually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</si>
</sst>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Lucida Grande"/>
      <family val="2"/>
    </font>
    <font>
      <i/>
      <sz val="11"/>
      <color rgb="FFB0B0B0"/>
      <name val="Lucida Grande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11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Font="1" applyBorder="1"/>
    <xf numFmtId="0" fontId="0" fillId="0" borderId="2" xfId="0" applyFont="1" applyBorder="1"/>
    <xf numFmtId="0" fontId="4" fillId="0" borderId="0" xfId="1"/>
    <xf numFmtId="164" fontId="9" fillId="0" borderId="0" xfId="0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10" fillId="0" borderId="0" xfId="0" applyFont="1"/>
    <xf numFmtId="0" fontId="12" fillId="0" borderId="0" xfId="0" applyFont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9">
    <dxf>
      <numFmt numFmtId="164" formatCode="0.000"/>
    </dxf>
    <dxf>
      <numFmt numFmtId="164" formatCode="0.000"/>
    </dxf>
    <dxf>
      <numFmt numFmtId="15" formatCode="0.00E+00"/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15" formatCode="0.00E+00"/>
    </dxf>
    <dxf>
      <numFmt numFmtId="2" formatCode="0.00"/>
    </dxf>
    <dxf>
      <numFmt numFmtId="2" formatCode="0.00"/>
    </dxf>
    <dxf>
      <numFmt numFmtId="164" formatCode="0.000"/>
    </dxf>
    <dxf>
      <numFmt numFmtId="164" formatCode="0.000"/>
    </dxf>
    <dxf>
      <numFmt numFmtId="164" formatCode="0.000"/>
    </dxf>
    <dxf>
      <font>
        <sz val="11"/>
        <color rgb="FF000000"/>
      </font>
      <numFmt numFmtId="164" formatCode="0.000"/>
      <border diagonalUp="0" diagonalDown="0" outline="0">
        <left/>
        <right/>
        <top style="thin">
          <color theme="4"/>
        </top>
        <bottom/>
      </border>
    </dxf>
    <dxf>
      <font>
        <sz val="11"/>
        <color rgb="FF000000"/>
      </font>
      <numFmt numFmtId="164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sz val="11"/>
        <color rgb="FF000000"/>
      </font>
      <numFmt numFmtId="164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031B42-05D3-A74E-849E-93AC5165A7F2}" name="Table6" displayName="Table6" ref="A3:I18" totalsRowShown="0" dataDxfId="68">
  <autoFilter ref="A3:I18" xr:uid="{1600F713-E727-4B49-BC2B-56FDB27B4A91}"/>
  <tableColumns count="9">
    <tableColumn id="1" xr3:uid="{1FA2FF89-7752-BF40-AB91-3161A12224D4}" name="Exposure or Outcome"/>
    <tableColumn id="2" xr3:uid="{477F2184-D836-CE4E-922E-0814E04A924A}" name="Column1" dataDxfId="67"/>
    <tableColumn id="3" xr3:uid="{A2A091AF-929C-D149-B8D0-C377B94F05BC}" name="Sample size" dataDxfId="66"/>
    <tableColumn id="4" xr3:uid="{3D85442E-E4BB-3642-8D7E-FBA06901FF26}" name="Cases" dataDxfId="65"/>
    <tableColumn id="5" xr3:uid="{FEA7CB9E-79B2-384B-BC2F-E7D1859FA714}" name="Control" dataDxfId="64"/>
    <tableColumn id="6" xr3:uid="{2E5DFD00-0448-0549-9D2E-E799D6F69929}" name="Year" dataDxfId="63"/>
    <tableColumn id="7" xr3:uid="{83286F24-3905-7746-9958-D649B5DE53A7}" name="First author" dataDxfId="62"/>
    <tableColumn id="8" xr3:uid="{28CA4E12-C98E-684E-800B-AEF5460B6877}" name="PubMed ID" dataDxfId="61"/>
    <tableColumn id="9" xr3:uid="{B8921C71-106E-8144-8E0F-CD06E23A3155}" name="Ancestry" dataDxfId="6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CB172A-B622-E740-8303-5396117789C4}" name="Table1" displayName="Table1" ref="A4:K10" totalsRowShown="0">
  <autoFilter ref="A4:K10" xr:uid="{E136AD58-2FF8-6644-B381-F0E2327FD7E5}"/>
  <tableColumns count="11">
    <tableColumn id="1" xr3:uid="{D7D5DAF1-86B8-3A45-86D4-E2F6107EF94B}" name="Exposure"/>
    <tableColumn id="2" xr3:uid="{B86D845A-4756-7940-9588-619AA3F0D231}" name="Outcome"/>
    <tableColumn id="3" xr3:uid="{8260E25C-4492-B241-B007-E6B5A7175AA0}" name="MR Method"/>
    <tableColumn id="8" xr3:uid="{E63D2C1D-5901-4949-931B-8732281FB8B9}" name="F-stat"/>
    <tableColumn id="4" xr3:uid="{918077E6-C3F5-834B-A7F3-87AAEE68A4DD}" name="nSNPs"/>
    <tableColumn id="5" xr3:uid="{190A3820-DCFD-0742-AF2A-963A1E3C8BF9}" name="Beta" dataDxfId="59"/>
    <tableColumn id="6" xr3:uid="{BF496858-9CA6-9046-9B69-8D9E743C2C71}" name="SE" dataDxfId="58"/>
    <tableColumn id="7" xr3:uid="{D56D5FB6-2ABA-6543-9D1B-E3AD8520DC29}" name="P" dataDxfId="57"/>
    <tableColumn id="9" xr3:uid="{83A38624-4A84-0943-A46F-25F5B6F8AEBA}" name="OR" dataDxfId="56">
      <calculatedColumnFormula>EXP(Table1[[#This Row],[Beta]])</calculatedColumnFormula>
    </tableColumn>
    <tableColumn id="10" xr3:uid="{A8D9F90B-AA96-9C48-A3FE-046A086B3DE3}" name="LCI" dataDxfId="55">
      <calculatedColumnFormula>EXP(Table1[[#This Row],[Beta]]-(1.96*Table1[[#This Row],[SE]]))</calculatedColumnFormula>
    </tableColumn>
    <tableColumn id="11" xr3:uid="{0681E821-BFAE-644B-9FA1-BD2622C5EB50}" name="UCI" dataDxfId="54">
      <calculatedColumnFormula>EXP(Table1[[#This Row],[Beta]]+(1.96*Table1[[#This Row],[SE]]))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837735A-3F21-5B42-9362-0D02B1D406B3}" name="Table11" displayName="Table11" ref="A4:G6" totalsRowShown="0">
  <autoFilter ref="A4:G6" xr:uid="{48CCB4E2-08B2-284B-BD28-3017CC3178FD}"/>
  <tableColumns count="7">
    <tableColumn id="1" xr3:uid="{1CC603F3-3765-674F-9DBF-D3891130834E}" name="Exposure"/>
    <tableColumn id="2" xr3:uid="{E3FA8E37-95A9-EE4D-B807-C3390AA32A26}" name="Outcome"/>
    <tableColumn id="3" xr3:uid="{F8E145F4-64F5-7B45-BF9E-C451C2106E92}" name="nSNPs"/>
    <tableColumn id="4" xr3:uid="{01FB63EA-3AC4-9841-8397-20C22C55BF07}" name="F-stat"/>
    <tableColumn id="5" xr3:uid="{FE14933E-7E7D-0044-A0AE-1612E8DACE1A}" name="Beta" dataDxfId="53"/>
    <tableColumn id="6" xr3:uid="{FF82F83E-BCE9-8A46-A58C-F1FEB548D6E7}" name="SE" dataDxfId="52"/>
    <tableColumn id="7" xr3:uid="{C09FA3AE-B3B5-7C49-AF05-9B0A47DBB4DA}" name="P" dataDxfId="5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7A986D-0440-6E4C-823D-93871BF09020}" name="Table11316" displayName="Table11316" ref="A4:J10" totalsRowShown="0">
  <autoFilter ref="A4:J10" xr:uid="{674BE9B9-5EF6-5347-8E97-E16F2C219E6A}"/>
  <tableColumns count="10">
    <tableColumn id="1" xr3:uid="{218FF2CC-DA64-4147-A5FD-E1CA4D3CD818}" name="Exposure"/>
    <tableColumn id="2" xr3:uid="{735C61A5-E677-AB40-B524-E13A7E51955F}" name="Outcome"/>
    <tableColumn id="3" xr3:uid="{04CAA062-1291-CC4E-982C-0041F13F7A2E}" name="MR Method"/>
    <tableColumn id="4" xr3:uid="{296253A4-010C-9E4B-9D0F-A33EA371A5F2}" name="nSNPs"/>
    <tableColumn id="5" xr3:uid="{F32F160B-65DF-BA48-B902-865D848B7AF1}" name="Beta" dataDxfId="50"/>
    <tableColumn id="6" xr3:uid="{A5489F0D-4CA6-3845-B27E-AB0A92BA8594}" name="SE" dataDxfId="49"/>
    <tableColumn id="7" xr3:uid="{916C3BAF-EED1-9049-9B71-85F270006373}" name="P" dataDxfId="48"/>
    <tableColumn id="9" xr3:uid="{277D345E-6433-7B4C-943B-B585E68384BC}" name="OR" dataDxfId="47">
      <calculatedColumnFormula>EXP(Table11316[[#This Row],[Beta]])</calculatedColumnFormula>
    </tableColumn>
    <tableColumn id="10" xr3:uid="{A13BCDEB-0827-7643-9416-FC3A104CDD94}" name="LCI" dataDxfId="46">
      <calculatedColumnFormula>EXP(Table11316[[#This Row],[Beta]]-(1.96*Table11316[[#This Row],[SE]]))</calculatedColumnFormula>
    </tableColumn>
    <tableColumn id="11" xr3:uid="{6185AEB2-42B2-A240-B0CE-926D3080CA97}" name="UCI" dataDxfId="45">
      <calculatedColumnFormula>EXP(Table11316[[#This Row],[Beta]]+(1.96*Table11316[[#This Row],[SE]]))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B2D20ED-02BA-244F-B23E-2C58B19803B8}" name="Table1515" displayName="Table1515" ref="A4:I10" totalsRowShown="0">
  <autoFilter ref="A4:I10" xr:uid="{64E2DE9A-81DC-3C45-A61A-5845223E7765}"/>
  <tableColumns count="9">
    <tableColumn id="1" xr3:uid="{21411A4A-6DE9-4742-8956-52F980611E98}" name="Exposure" dataDxfId="44"/>
    <tableColumn id="2" xr3:uid="{3E689D46-27B4-6540-A858-903910712C5E}" name="Outcome"/>
    <tableColumn id="3" xr3:uid="{6FC2AC4F-4169-824E-B25A-F2D1E44E1954}" name="MR Method"/>
    <tableColumn id="4" xr3:uid="{0872A4CD-E4C8-AB46-A7A2-CE99024832C7}" name="nSNPs"/>
    <tableColumn id="5" xr3:uid="{218BD0B5-BB5A-7540-86F4-1B5EE8B105D2}" name="Beta" dataDxfId="43"/>
    <tableColumn id="6" xr3:uid="{A4EE4FBC-0BE8-DE4E-92B5-ABEFF02D9E9F}" name="SE" dataDxfId="42"/>
    <tableColumn id="7" xr3:uid="{29617CCA-9FCF-CB42-A83E-F92583D9A5B2}" name="P" dataDxfId="41"/>
    <tableColumn id="10" xr3:uid="{D163A638-BFD9-5649-BFB8-A5DD6EBCA57B}" name="LCI" dataDxfId="40">
      <calculatedColumnFormula>Table1515[[#This Row],[Beta]]-(1.96*Table1515[[#This Row],[SE]])</calculatedColumnFormula>
    </tableColumn>
    <tableColumn id="11" xr3:uid="{9226F17B-FD49-894A-ADD6-756C6709465B}" name="UCI" dataDxfId="39">
      <calculatedColumnFormula>Table1515[[#This Row],[Beta]]+(1.96*Table1515[[#This Row],[SE]])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BC57E7C-1EE7-374D-A03E-4A4D1AE282FD}" name="Table10" displayName="Table10" ref="A5:J7" totalsRowShown="0">
  <autoFilter ref="A5:J7" xr:uid="{2E8FA7C2-AB1E-C64E-A01B-2E17DCF77E45}"/>
  <tableColumns count="10">
    <tableColumn id="1" xr3:uid="{4E26356D-369E-6F45-82F9-BF71D4A70433}" name="Exposure"/>
    <tableColumn id="2" xr3:uid="{FA005266-7DC3-574B-8077-C35EA460B0F4}" name="Outcome"/>
    <tableColumn id="3" xr3:uid="{6EA3B9E4-E044-AF45-BF31-2F4211A58F6E}" name="nSNPs"/>
    <tableColumn id="4" xr3:uid="{6B8C5C27-EA8B-7149-BE8C-954F737A5592}" name="F-stat"/>
    <tableColumn id="5" xr3:uid="{96067AAD-FB68-A444-88FF-3BB814417D13}" name="Beta" dataDxfId="38"/>
    <tableColumn id="6" xr3:uid="{74008FE5-7316-C14E-889D-4EBFC3770914}" name="SE" dataDxfId="37"/>
    <tableColumn id="7" xr3:uid="{CC29A0DC-208C-954C-B349-7F89C9C138F3}" name="P" dataDxfId="36"/>
    <tableColumn id="9" xr3:uid="{659AECBC-C081-814D-A30D-7B4B1C7A7B23}" name="Beta_MVMR" dataDxfId="35"/>
    <tableColumn id="10" xr3:uid="{A5D8817F-5645-3348-B482-4FA2F055065E}" name="SE_MVMR" dataDxfId="34"/>
    <tableColumn id="11" xr3:uid="{42B9F635-21AF-7E4C-8632-00076D74C698}" name="P_MVMR" dataDxfId="3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6C3F760-E7F2-E946-8EE2-B25C8F59349F}" name="Table9" displayName="Table9" ref="A5:J7" totalsRowShown="0">
  <autoFilter ref="A5:J7" xr:uid="{626C4F11-46C3-2F43-99A1-21DB4783DBCD}"/>
  <tableColumns count="10">
    <tableColumn id="1" xr3:uid="{6BE2C687-DE40-754D-8F2F-252C0DA5F2F8}" name="Exposure"/>
    <tableColumn id="2" xr3:uid="{6DB8BAF8-A5D9-704D-B22D-34B6C4D59C0F}" name="Outcome"/>
    <tableColumn id="3" xr3:uid="{D036E4AD-38B6-354D-BEA9-51DF10D67294}" name="nSNPs"/>
    <tableColumn id="4" xr3:uid="{1F4384F7-235A-9D40-809C-B50AD621C5D4}" name="F-stat"/>
    <tableColumn id="5" xr3:uid="{ABA11D01-5FDF-EA40-A8FC-6C1DBEB25C1C}" name="Beta" dataDxfId="32"/>
    <tableColumn id="6" xr3:uid="{F3BB10DD-1581-F34F-B3D0-0B9602E3778D}" name="SE" dataDxfId="31"/>
    <tableColumn id="7" xr3:uid="{42F1F93D-AC6E-6147-B1BC-0487639F6065}" name="P" dataDxfId="30"/>
    <tableColumn id="9" xr3:uid="{F554C1F1-0CB6-C141-A1F8-C2ECDBEE015F}" name="Beta_MVMR" dataDxfId="29"/>
    <tableColumn id="10" xr3:uid="{E94DECFE-03A0-4F41-8CB2-AA9CEA8D18F1}" name="SE_MVMR" dataDxfId="28"/>
    <tableColumn id="11" xr3:uid="{0CE8DE19-62DB-3841-856D-35C1A492CFBB}" name="P_MVMR" dataDxfId="2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FF5E8E-06C1-A94E-ADD2-A88402FC1CE1}" name="Table7" displayName="Table7" ref="A5:J8" totalsRowShown="0">
  <autoFilter ref="A5:J8" xr:uid="{3DF83CDE-3BF3-2D44-A021-263C640196C7}"/>
  <tableColumns count="10">
    <tableColumn id="1" xr3:uid="{5D398DD9-F8B0-1149-9CF1-B1BD80D24753}" name="Exposure"/>
    <tableColumn id="2" xr3:uid="{C9744B32-5F08-FD4B-B4E7-BC35DA4033E0}" name="Outcome"/>
    <tableColumn id="3" xr3:uid="{82D43A2E-F7A4-5049-B29B-301D32BFE278}" name="nSNPs"/>
    <tableColumn id="4" xr3:uid="{30DE2230-8955-6944-9BD3-BBC91F3AF1FC}" name="F-stat"/>
    <tableColumn id="5" xr3:uid="{BF880C45-A74C-D44B-B259-0BA7311A931E}" name="Beta" dataDxfId="26"/>
    <tableColumn id="6" xr3:uid="{999142EF-711E-5C4F-9F15-0207C735FF1D}" name="SE" dataDxfId="25"/>
    <tableColumn id="7" xr3:uid="{94A9E445-3E46-D34F-8567-DAC23CB3A260}" name="P" dataDxfId="24"/>
    <tableColumn id="9" xr3:uid="{64815D08-3F70-8B4A-B45C-7A1957553D47}" name="Beta_MVMR" dataDxfId="23"/>
    <tableColumn id="10" xr3:uid="{DB849749-0FB6-7548-87F0-EAEECEEACA0E}" name="SE_MVMR" dataDxfId="22"/>
    <tableColumn id="11" xr3:uid="{1E255F0F-1068-EC4C-AC99-8F1B0B8F16D3}" name="P_MVMR" dataDxfId="21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6E9149-01C1-C446-926C-CA5175DDFEB0}" name="Table13" displayName="Table13" ref="A4:H7" totalsRowShown="0">
  <autoFilter ref="A4:H7" xr:uid="{439BA233-B6CE-D346-9B1F-D43BA7B26D04}"/>
  <tableColumns count="8">
    <tableColumn id="1" xr3:uid="{BF86E409-6146-8949-970B-823E50537C10}" name="Exposure"/>
    <tableColumn id="2" xr3:uid="{97EC80F8-C193-F144-B042-43124D76FDA4}" name="Outcome"/>
    <tableColumn id="3" xr3:uid="{D4FA2332-CE74-B444-AD6F-96B3D2893819}" name="MR Method"/>
    <tableColumn id="8" xr3:uid="{73BBFB94-8944-4949-9166-517F1FB6FE26}" name="F-stat"/>
    <tableColumn id="4" xr3:uid="{64E20082-AE70-5042-BD08-9C1450792E32}" name="nSNPs"/>
    <tableColumn id="5" xr3:uid="{D48FB83D-78B5-424B-91F3-556E9B4F59F7}" name="Beta" dataDxfId="20"/>
    <tableColumn id="6" xr3:uid="{56635EF6-68B7-0248-97FE-5A4F31C1369E}" name="SE" dataDxfId="19"/>
    <tableColumn id="7" xr3:uid="{0F3A977D-BFB9-B649-ACDC-9F60105D97E9}" name="P" dataDxfId="1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F203B68-FF6B-0F4B-864B-4E8519C33041}" name="Table101417" displayName="Table101417" ref="A5:I7" totalsRowShown="0">
  <autoFilter ref="A5:I7" xr:uid="{BD7937DD-7092-284F-9CD6-D0ED5A4AC0EE}"/>
  <tableColumns count="9">
    <tableColumn id="1" xr3:uid="{230753C1-E2F5-024B-A10E-975693EDDE1C}" name="Exposure"/>
    <tableColumn id="2" xr3:uid="{BE37374D-762E-854B-AC48-37559B62E19A}" name="Outcome"/>
    <tableColumn id="3" xr3:uid="{CE229528-BF20-F04F-9082-4D1D289436D8}" name="nSNPs" dataDxfId="17"/>
    <tableColumn id="5" xr3:uid="{4F91E934-07E4-5D4B-B712-43C0BF4DF8CC}" name="Beta" dataDxfId="16"/>
    <tableColumn id="6" xr3:uid="{ABD0B14A-4C25-6D49-8AC0-44D9F298ECF4}" name="SE" dataDxfId="15"/>
    <tableColumn id="7" xr3:uid="{02411C10-FD01-7643-B442-9A1DFBF4A863}" name="P" dataDxfId="14"/>
    <tableColumn id="9" xr3:uid="{F74C70DB-34AF-3642-A188-98D54F5A36FE}" name="Beta_MVMR" dataDxfId="13"/>
    <tableColumn id="10" xr3:uid="{3881A646-2FE0-8048-BD67-8F73E58E3742}" name="SE_MVMR" dataDxfId="12"/>
    <tableColumn id="11" xr3:uid="{0E2CEE1C-97A9-9A49-AF0D-22D387BA360F}" name="P_MVMR" dataDxfId="11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767B04-F36F-1444-8E34-390FCCEBC6FB}" name="Table15" displayName="Table15" ref="A5:M23" totalsRowShown="0">
  <autoFilter ref="A5:M23" xr:uid="{9EFFCDDB-B701-0347-9A01-BF8FD896D097}"/>
  <tableColumns count="13">
    <tableColumn id="1" xr3:uid="{BE623F0B-896B-FD47-AC89-1F3020F99D11}" name="Cohort"/>
    <tableColumn id="2" xr3:uid="{06C22575-84B5-DF4C-81B9-1E7AA342CD13}" name="MR Method"/>
    <tableColumn id="3" xr3:uid="{873A011A-ADEC-1D49-8BF1-B00AD6D74FFC}" name="estimate_child"/>
    <tableColumn id="4" xr3:uid="{28CFE18D-8695-AB45-AB59-E8AC37D61EB3}" name="estimate_adult"/>
    <tableColumn id="5" xr3:uid="{D0905257-2AA5-8749-BF03-7FB462D22B85}" name="se_child"/>
    <tableColumn id="6" xr3:uid="{8263D1BA-CD62-FB47-9052-27D877611045}" name="se_adult"/>
    <tableColumn id="7" xr3:uid="{38877806-FCD7-944E-877F-A25B28DC86E0}" name="p_child"/>
    <tableColumn id="8" xr3:uid="{A789F5C8-3AED-9E4B-96DF-84D521DD3434}" name="p_adult"/>
    <tableColumn id="9" xr3:uid="{7E1DC0D4-17E9-C744-A628-C2D6177C2CB2}" name="lowerCI_child"/>
    <tableColumn id="10" xr3:uid="{648FE8E7-CADC-FB45-BF4F-911BC0D8CC58}" name="lowerCI_adult"/>
    <tableColumn id="11" xr3:uid="{92ED9F53-9D36-1548-9179-8F24398C96CB}" name="higherCI_child"/>
    <tableColumn id="12" xr3:uid="{9DAA7F99-07FD-AF4D-A803-E9BCB1D12CFC}" name="higherCI_adult"/>
    <tableColumn id="13" xr3:uid="{D1FC6C70-DBDB-684D-B686-8BE8632AF277}" name="n_instrument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A4DB614-4729-F94D-9453-96FD3491CD3E}" name="Table8" displayName="Table8" ref="A5:I7" totalsRowShown="0">
  <autoFilter ref="A5:I7" xr:uid="{D1CD844E-8124-6741-8E80-31454D37F966}"/>
  <tableColumns count="9">
    <tableColumn id="1" xr3:uid="{24818A79-F336-F24D-9FC3-315AA7EA671F}" name="Exposure"/>
    <tableColumn id="2" xr3:uid="{3199E243-D11F-E54D-B4A9-D6A294A2C234}" name="Outcome"/>
    <tableColumn id="3" xr3:uid="{A682880C-A94E-7F4A-A282-1B06A052DBD9}" name="nSNPs"/>
    <tableColumn id="4" xr3:uid="{CD17CCCA-4EA0-8E48-ADE7-7A61EAA44648}" name="Beta" dataDxfId="10"/>
    <tableColumn id="5" xr3:uid="{C48601F8-4F4D-4A47-A8EF-A696DD6E26E1}" name="SE" dataDxfId="9"/>
    <tableColumn id="6" xr3:uid="{17144E91-3B1A-9148-BF31-8A2564E56641}" name="P" dataDxfId="8"/>
    <tableColumn id="7" xr3:uid="{F0631E49-748B-C24B-AE0D-9F325F8B229F}" name="Beta_MVMR" dataDxfId="7"/>
    <tableColumn id="8" xr3:uid="{EFD427C2-AC75-F248-8A80-017E95FAB111}" name="SE_MVMR" dataDxfId="6"/>
    <tableColumn id="9" xr3:uid="{AAFF16BC-4A1D-6B47-8368-D01998BBFBB1}" name="P_MVMR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0AE3C3-A696-E34C-885D-00693511F86E}" name="Table5" displayName="Table5" ref="A4:G18" totalsRowShown="0">
  <autoFilter ref="A4:G18" xr:uid="{265FC2D8-06F5-8846-BF80-ABA027F25F12}"/>
  <tableColumns count="7">
    <tableColumn id="1" xr3:uid="{339174D6-FE6B-B94B-8C52-6A72F4140B87}" name="Exposure"/>
    <tableColumn id="2" xr3:uid="{6949DD7D-2D4F-7446-B9A2-B9FEB1FC0869}" name="Outcome"/>
    <tableColumn id="3" xr3:uid="{F305AD89-8306-F749-9784-7615B59AC180}" name="nSNPs"/>
    <tableColumn id="4" xr3:uid="{1A070915-B4E1-B14D-82C3-696B20DD4A20}" name="Beta"/>
    <tableColumn id="5" xr3:uid="{3D5BB834-3E3A-F547-953D-11487BEF74CC}" name="SE"/>
    <tableColumn id="6" xr3:uid="{B50ABF51-4062-0744-B3A2-18FDF55336EA}" name="P"/>
    <tableColumn id="7" xr3:uid="{7CB20B41-B675-E24D-B140-7798ED3C49FC}" name="FDR" dataDxfId="5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60051B-86E1-FC46-AFC2-AEB8A51CC681}" name="Table3" displayName="Table3" ref="A5:I19" totalsRowShown="0">
  <autoFilter ref="A5:I19" xr:uid="{2F5DA7E8-1D8D-894E-A28D-7318FCF99A68}"/>
  <sortState xmlns:xlrd2="http://schemas.microsoft.com/office/spreadsheetml/2017/richdata2" ref="A6:I19">
    <sortCondition ref="A5:A19"/>
  </sortState>
  <tableColumns count="9">
    <tableColumn id="1" xr3:uid="{75C3B871-6875-AA48-BC8B-F02EC6C6FD46}" name="Exposure"/>
    <tableColumn id="2" xr3:uid="{5E91B711-A891-6C42-BFFC-07AA96B403E2}" name="Outcome"/>
    <tableColumn id="3" xr3:uid="{FCACBAB1-E657-F643-8C32-39606D01EEF1}" name="nSNPs"/>
    <tableColumn id="4" xr3:uid="{5FC7E246-FC67-244D-BFD9-A76F91CBCD58}" name="Beta" dataDxfId="4"/>
    <tableColumn id="5" xr3:uid="{9B517FA6-AAC2-A54B-8F90-2F042C25E16A}" name="SE" dataDxfId="3"/>
    <tableColumn id="6" xr3:uid="{2091D532-0044-7849-A799-831D3C68A737}" name="P" dataDxfId="2"/>
    <tableColumn id="7" xr3:uid="{08A28ADE-0CD5-5F46-9497-9B807A8C3A39}" name="Beta_MVMR" dataDxfId="1"/>
    <tableColumn id="8" xr3:uid="{048CD9CA-42D1-4242-94C1-7128DAED991F}" name="SE_MVMR" dataDxfId="0"/>
    <tableColumn id="9" xr3:uid="{99DDB7DC-1794-EE42-B1F3-9560C5CE77F2}" name="P_MVMR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finngengitbookio/documenta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637E-C6FC-F84C-9787-868D5764ED5C}">
  <dimension ref="A1:A18"/>
  <sheetViews>
    <sheetView tabSelected="1" zoomScale="153" zoomScaleNormal="153" workbookViewId="0">
      <selection activeCell="A16" sqref="A16"/>
    </sheetView>
  </sheetViews>
  <sheetFormatPr baseColWidth="10" defaultRowHeight="16" x14ac:dyDescent="0.2"/>
  <sheetData>
    <row r="1" spans="1:1" ht="21" x14ac:dyDescent="0.25">
      <c r="A1" s="9" t="s">
        <v>58</v>
      </c>
    </row>
    <row r="3" spans="1:1" x14ac:dyDescent="0.2">
      <c r="A3" s="12" t="s">
        <v>59</v>
      </c>
    </row>
    <row r="4" spans="1:1" x14ac:dyDescent="0.2">
      <c r="A4" s="12" t="s">
        <v>61</v>
      </c>
    </row>
    <row r="5" spans="1:1" x14ac:dyDescent="0.2">
      <c r="A5" s="12" t="s">
        <v>60</v>
      </c>
    </row>
    <row r="6" spans="1:1" x14ac:dyDescent="0.2">
      <c r="A6" s="12" t="s">
        <v>81</v>
      </c>
    </row>
    <row r="7" spans="1:1" x14ac:dyDescent="0.2">
      <c r="A7" s="12" t="s">
        <v>82</v>
      </c>
    </row>
    <row r="8" spans="1:1" x14ac:dyDescent="0.2">
      <c r="A8" s="12" t="s">
        <v>84</v>
      </c>
    </row>
    <row r="9" spans="1:1" x14ac:dyDescent="0.2">
      <c r="A9" s="12" t="s">
        <v>85</v>
      </c>
    </row>
    <row r="10" spans="1:1" x14ac:dyDescent="0.2">
      <c r="A10" s="12" t="s">
        <v>86</v>
      </c>
    </row>
    <row r="11" spans="1:1" x14ac:dyDescent="0.2">
      <c r="A11" s="12" t="s">
        <v>87</v>
      </c>
    </row>
    <row r="12" spans="1:1" x14ac:dyDescent="0.2">
      <c r="A12" s="12" t="s">
        <v>89</v>
      </c>
    </row>
    <row r="13" spans="1:1" x14ac:dyDescent="0.2">
      <c r="A13" s="12" t="s">
        <v>114</v>
      </c>
    </row>
    <row r="14" spans="1:1" x14ac:dyDescent="0.2">
      <c r="A14" s="12" t="s">
        <v>90</v>
      </c>
    </row>
    <row r="15" spans="1:1" x14ac:dyDescent="0.2">
      <c r="A15" s="12" t="s">
        <v>91</v>
      </c>
    </row>
    <row r="16" spans="1:1" x14ac:dyDescent="0.2">
      <c r="A16" s="12" t="s">
        <v>92</v>
      </c>
    </row>
    <row r="17" spans="1:1" x14ac:dyDescent="0.2">
      <c r="A17" s="12"/>
    </row>
    <row r="18" spans="1:1" x14ac:dyDescent="0.2">
      <c r="A18" s="12"/>
    </row>
  </sheetData>
  <hyperlinks>
    <hyperlink ref="A3" location="'S1 - Dataset summary'!A1" display="Supplementary Table 1: A summary of the genetic datasets used in this study" xr:uid="{13987151-D8E1-084B-8B30-6ABAD2F2B955}"/>
    <hyperlink ref="A4" location="'S2 - UVMR'!A1" display="Supplementary Table 2: Univariable Mendelian randomization analyses for childhood and adult body size onto type 1 diabetes risk" xr:uid="{292D45FE-96FA-514A-866D-807B84300066}"/>
    <hyperlink ref="A5" location="'S3 - Height'!A1" display="Supplementary Table 3: Univariable Mendelian randomization analyses for childhood and adult height onto type 1 diabetes risk" xr:uid="{015956B0-3416-CA47-9E5A-8E1A2AB3BE25}"/>
    <hyperlink ref="A6" location="'S4 - T1D meta-analysis'!A1" display="Supplementary Table 4: Univariable Mendelian randomization analyses for childhood and adult body size onto type 1 diabetes risk using data from the T1D meta-analysis" xr:uid="{DDDBC1BE-37CD-E646-BBFC-986B7BB59E74}"/>
    <hyperlink ref="A7" location="'S5 - Reverse MR replication'!A1" display="Supplementary Table 5: Univariable Mendelian randomization analyses to evaluate the effect of type 1 diabetes genetic liability on childhoood and adult body size using data from the T1D meta-analysis" xr:uid="{38250E62-0E77-1B48-A908-7BCF8193B087}"/>
    <hyperlink ref="A8" location="'S6 - MVMR'!A1" display="Supplementary Table 6: Multivariable Mendelian randomization analyses for childhood and adult body size onto type 1 diabetes risk" xr:uid="{807F7CB7-C352-4748-8ABE-E08A126C2F15}"/>
    <hyperlink ref="A9" location="'S7 - MVMR-Egger'!A1" display="Supplementary Table 7: Multivariable Mendelian randomization analyses for childhood and adult body size onto type 1 diabetes risk using the MR-Egger method" xr:uid="{83057456-7556-4242-92BB-805ABD23D722}"/>
    <hyperlink ref="A10" location="'S8 - MVMR w BW'!A1" display="Supplementary Table 8: Multivariable Mendelian randomization analyses for childhood body size, adult body size and birthweight onto type 1 diabetes risk" xr:uid="{FB5B003A-DC81-364F-BDC6-89C882C94708}"/>
    <hyperlink ref="A11" location="'S9 - UVMR_BW'!A1" display="Supplementary Table 9: Univariable Mendelian randomization analyses for birthweight onto type 1 diabetes risk" xr:uid="{6E3D16BC-6D7D-EC47-8DA0-DE8EF458E1FA}"/>
    <hyperlink ref="A12" location="'S10 - T1D meta-analysis MVMR'!A1" display="Supplementary Table 10: Multivariable Mendelian randomization analyses for childhood and adult body size onto type 1 diabetes risk using data from the T1D meta-analysis" xr:uid="{41304D86-A884-8E4D-873D-9D8CAD6E3D78}"/>
    <hyperlink ref="A13" location="'S11 - cohorts_stratified'!A1" display="Supplementary Table 11: Multivariable Mendelian randomization analyses for childhood and adult body size onto type 1 diabetes risk using data from each T1D cohort individually" xr:uid="{08C264A2-7E51-7F47-92B7-970B8D18EFD2}"/>
    <hyperlink ref="A14" location="'S12 - MVMR-T2D'!A1" display="Supplementary Table 12: Multivariable Mendelian randomization analyses for childhood and adult body size onto type 2 diabetes risk" xr:uid="{5E13A2CD-B96A-4840-AB41-5E667854C59C}"/>
    <hyperlink ref="A15" location="'S13 - Autoimmune diseases_UVMR'!A1" display="Supplementary Table 13: Univariable Mendelian randomization analyses for childhood and adult body size onto 8 types of autoimmune disease risk using the IVW method" xr:uid="{A9F410CC-1CE9-5A43-86A0-4AFB107225E1}"/>
    <hyperlink ref="A16" location="'S14 - Autoimmune diseases_MVMR'!A1" display="Supplementary Table 14: Multivariable Mendelian randomization analyses for childhood and adult body size onto 8 types of autoimmune disease risk using the IVW method" xr:uid="{F655B8C4-1375-E447-A6EB-67FE709BB7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8FCA-1136-524D-8149-DF6976D252C0}">
  <dimension ref="A1:R30"/>
  <sheetViews>
    <sheetView workbookViewId="0">
      <selection activeCell="A21" sqref="A21"/>
    </sheetView>
  </sheetViews>
  <sheetFormatPr baseColWidth="10" defaultRowHeight="16" x14ac:dyDescent="0.2"/>
  <cols>
    <col min="2" max="2" width="44.5" customWidth="1"/>
    <col min="3" max="3" width="15.1640625" customWidth="1"/>
    <col min="7" max="7" width="16.33203125" customWidth="1"/>
    <col min="8" max="8" width="21.1640625" customWidth="1"/>
    <col min="9" max="9" width="12.1640625" customWidth="1"/>
  </cols>
  <sheetData>
    <row r="1" spans="1:18" ht="21" x14ac:dyDescent="0.25">
      <c r="A1" s="9" t="s">
        <v>59</v>
      </c>
    </row>
    <row r="3" spans="1:18" x14ac:dyDescent="0.2">
      <c r="A3" t="s">
        <v>47</v>
      </c>
      <c r="B3" t="s">
        <v>32</v>
      </c>
      <c r="C3" t="s">
        <v>50</v>
      </c>
      <c r="D3" t="s">
        <v>48</v>
      </c>
      <c r="E3" t="s">
        <v>49</v>
      </c>
      <c r="F3" t="s">
        <v>51</v>
      </c>
      <c r="G3" t="s">
        <v>52</v>
      </c>
      <c r="H3" t="s">
        <v>53</v>
      </c>
      <c r="I3" t="s">
        <v>54</v>
      </c>
    </row>
    <row r="4" spans="1:18" x14ac:dyDescent="0.2">
      <c r="A4" t="s">
        <v>2</v>
      </c>
      <c r="B4" t="s">
        <v>44</v>
      </c>
      <c r="C4">
        <v>453169</v>
      </c>
      <c r="D4" s="15" t="s">
        <v>33</v>
      </c>
      <c r="E4" s="15" t="s">
        <v>33</v>
      </c>
      <c r="F4">
        <v>2020</v>
      </c>
      <c r="G4" t="s">
        <v>55</v>
      </c>
      <c r="H4">
        <v>32376654</v>
      </c>
      <c r="I4" s="7" t="s">
        <v>35</v>
      </c>
    </row>
    <row r="5" spans="1:18" x14ac:dyDescent="0.2">
      <c r="A5" t="s">
        <v>2</v>
      </c>
      <c r="B5" t="s">
        <v>12</v>
      </c>
      <c r="C5">
        <v>453169</v>
      </c>
      <c r="D5" s="15" t="s">
        <v>33</v>
      </c>
      <c r="E5" s="15" t="s">
        <v>33</v>
      </c>
      <c r="F5">
        <v>2020</v>
      </c>
      <c r="G5" t="s">
        <v>55</v>
      </c>
      <c r="H5">
        <v>32376654</v>
      </c>
      <c r="I5" s="7" t="s">
        <v>35</v>
      </c>
    </row>
    <row r="6" spans="1:18" x14ac:dyDescent="0.2">
      <c r="A6" t="s">
        <v>2</v>
      </c>
      <c r="B6" t="s">
        <v>45</v>
      </c>
      <c r="C6">
        <v>454023</v>
      </c>
      <c r="D6" s="15" t="s">
        <v>33</v>
      </c>
      <c r="E6" s="15" t="s">
        <v>33</v>
      </c>
      <c r="F6">
        <v>2020</v>
      </c>
      <c r="G6" s="15" t="s">
        <v>33</v>
      </c>
      <c r="H6" s="15" t="s">
        <v>33</v>
      </c>
      <c r="I6" s="7" t="s">
        <v>35</v>
      </c>
    </row>
    <row r="7" spans="1:18" x14ac:dyDescent="0.2">
      <c r="A7" t="s">
        <v>2</v>
      </c>
      <c r="B7" t="s">
        <v>46</v>
      </c>
      <c r="C7">
        <v>454023</v>
      </c>
      <c r="D7" s="15" t="s">
        <v>33</v>
      </c>
      <c r="E7" s="15" t="s">
        <v>33</v>
      </c>
      <c r="F7">
        <v>2020</v>
      </c>
      <c r="G7" s="15" t="s">
        <v>33</v>
      </c>
      <c r="H7" s="15" t="s">
        <v>33</v>
      </c>
      <c r="I7" s="7" t="s">
        <v>35</v>
      </c>
    </row>
    <row r="8" spans="1:18" x14ac:dyDescent="0.2">
      <c r="A8" t="s">
        <v>2</v>
      </c>
      <c r="B8" t="s">
        <v>19</v>
      </c>
      <c r="C8">
        <v>261932</v>
      </c>
      <c r="D8" s="15" t="s">
        <v>33</v>
      </c>
      <c r="E8" s="15" t="s">
        <v>33</v>
      </c>
      <c r="F8">
        <v>2020</v>
      </c>
      <c r="G8" s="15" t="s">
        <v>33</v>
      </c>
      <c r="H8" s="15" t="s">
        <v>33</v>
      </c>
      <c r="I8" s="7" t="s">
        <v>35</v>
      </c>
    </row>
    <row r="9" spans="1:18" x14ac:dyDescent="0.2">
      <c r="A9" t="s">
        <v>3</v>
      </c>
      <c r="B9" t="s">
        <v>18</v>
      </c>
      <c r="C9">
        <v>14741</v>
      </c>
      <c r="D9">
        <v>5913</v>
      </c>
      <c r="E9">
        <v>8828</v>
      </c>
      <c r="F9">
        <v>2017</v>
      </c>
      <c r="G9" t="s">
        <v>67</v>
      </c>
      <c r="H9" s="7">
        <v>28763444</v>
      </c>
      <c r="I9" s="7" t="s">
        <v>35</v>
      </c>
    </row>
    <row r="10" spans="1:18" x14ac:dyDescent="0.2">
      <c r="A10" t="s">
        <v>3</v>
      </c>
      <c r="B10" t="s">
        <v>30</v>
      </c>
      <c r="C10" s="7">
        <v>159208</v>
      </c>
      <c r="D10">
        <v>26676</v>
      </c>
      <c r="E10">
        <v>132532</v>
      </c>
      <c r="F10">
        <v>2017</v>
      </c>
      <c r="G10" t="s">
        <v>56</v>
      </c>
      <c r="H10" s="7">
        <v>28566273</v>
      </c>
      <c r="I10" s="7" t="s">
        <v>35</v>
      </c>
      <c r="J10" s="7"/>
      <c r="K10" s="7"/>
      <c r="L10" s="8"/>
      <c r="M10" s="7"/>
      <c r="N10" s="8"/>
      <c r="O10" s="7"/>
      <c r="P10" s="7"/>
      <c r="Q10" s="7"/>
      <c r="R10" s="8"/>
    </row>
    <row r="11" spans="1:18" x14ac:dyDescent="0.2">
      <c r="A11" t="s">
        <v>3</v>
      </c>
      <c r="B11" t="s">
        <v>18</v>
      </c>
      <c r="C11" s="7">
        <v>173981</v>
      </c>
      <c r="D11">
        <v>15573</v>
      </c>
      <c r="E11">
        <v>158408</v>
      </c>
      <c r="F11">
        <v>2021</v>
      </c>
      <c r="G11" t="s">
        <v>68</v>
      </c>
      <c r="H11" s="16" t="s">
        <v>33</v>
      </c>
      <c r="I11" s="7" t="s">
        <v>35</v>
      </c>
      <c r="J11" s="7"/>
      <c r="K11" s="7"/>
      <c r="L11" s="8"/>
      <c r="M11" s="7"/>
      <c r="N11" s="8"/>
      <c r="O11" s="7"/>
      <c r="P11" s="7"/>
      <c r="Q11" s="7"/>
      <c r="R11" s="8"/>
    </row>
    <row r="12" spans="1:18" x14ac:dyDescent="0.2">
      <c r="A12" t="s">
        <v>3</v>
      </c>
      <c r="B12" s="7" t="s">
        <v>25</v>
      </c>
      <c r="C12" s="7">
        <v>19954</v>
      </c>
      <c r="D12" s="7">
        <v>127669</v>
      </c>
      <c r="E12" s="7">
        <v>107715</v>
      </c>
      <c r="F12" s="7">
        <v>2017</v>
      </c>
      <c r="G12" s="7" t="s">
        <v>34</v>
      </c>
      <c r="H12" s="7">
        <v>29273806</v>
      </c>
      <c r="I12" s="7" t="s">
        <v>35</v>
      </c>
      <c r="J12" s="7"/>
      <c r="K12" s="7"/>
      <c r="L12" s="8"/>
      <c r="M12" s="7"/>
      <c r="N12" s="8"/>
      <c r="O12" s="7"/>
      <c r="P12" s="7"/>
      <c r="Q12" s="7"/>
      <c r="R12" s="8"/>
    </row>
    <row r="13" spans="1:18" s="17" customFormat="1" x14ac:dyDescent="0.2">
      <c r="A13" s="17" t="s">
        <v>3</v>
      </c>
      <c r="B13" s="18" t="s">
        <v>36</v>
      </c>
      <c r="C13" s="18">
        <v>7739</v>
      </c>
      <c r="D13" s="19" t="s">
        <v>33</v>
      </c>
      <c r="E13" s="18">
        <v>88760</v>
      </c>
      <c r="F13" s="18">
        <v>2020</v>
      </c>
      <c r="G13" s="18" t="s">
        <v>57</v>
      </c>
      <c r="H13" s="19" t="s">
        <v>33</v>
      </c>
      <c r="I13" s="18" t="s">
        <v>35</v>
      </c>
      <c r="J13" s="18"/>
      <c r="K13" s="18"/>
      <c r="L13" s="20"/>
      <c r="M13" s="18"/>
      <c r="N13" s="20"/>
      <c r="O13" s="18"/>
      <c r="P13" s="18"/>
      <c r="Q13" s="18"/>
      <c r="R13" s="20"/>
    </row>
    <row r="14" spans="1:18" s="17" customFormat="1" x14ac:dyDescent="0.2">
      <c r="A14" s="17" t="s">
        <v>3</v>
      </c>
      <c r="B14" s="18" t="s">
        <v>29</v>
      </c>
      <c r="C14" s="18">
        <v>10211</v>
      </c>
      <c r="D14" s="19" t="s">
        <v>33</v>
      </c>
      <c r="E14" s="18">
        <v>32736</v>
      </c>
      <c r="F14" s="18">
        <v>2020</v>
      </c>
      <c r="G14" s="18" t="s">
        <v>57</v>
      </c>
      <c r="H14" s="19" t="s">
        <v>33</v>
      </c>
      <c r="I14" s="18" t="s">
        <v>35</v>
      </c>
      <c r="J14" s="18"/>
      <c r="K14" s="18"/>
      <c r="L14" s="20"/>
      <c r="M14" s="18"/>
      <c r="N14" s="20"/>
      <c r="O14" s="18"/>
      <c r="P14" s="18"/>
      <c r="Q14" s="18"/>
      <c r="R14" s="20"/>
    </row>
    <row r="15" spans="1:18" x14ac:dyDescent="0.2">
      <c r="A15" t="s">
        <v>3</v>
      </c>
      <c r="B15" s="7" t="s">
        <v>37</v>
      </c>
      <c r="C15" s="7">
        <v>14361</v>
      </c>
      <c r="D15" s="7">
        <v>58284</v>
      </c>
      <c r="E15" s="7">
        <v>43923</v>
      </c>
      <c r="F15" s="7">
        <v>2014</v>
      </c>
      <c r="G15" s="7" t="s">
        <v>38</v>
      </c>
      <c r="H15" s="7">
        <v>24390342</v>
      </c>
      <c r="I15" s="7" t="s">
        <v>35</v>
      </c>
      <c r="J15" s="7"/>
      <c r="K15" s="7"/>
      <c r="L15" s="8"/>
      <c r="M15" s="7"/>
      <c r="N15" s="8"/>
      <c r="O15" s="7"/>
      <c r="P15" s="7"/>
      <c r="Q15" s="7"/>
      <c r="R15" s="8"/>
    </row>
    <row r="16" spans="1:18" x14ac:dyDescent="0.2">
      <c r="A16" t="s">
        <v>3</v>
      </c>
      <c r="B16" s="7" t="s">
        <v>39</v>
      </c>
      <c r="C16" s="7">
        <v>12194</v>
      </c>
      <c r="D16" s="7">
        <v>40266</v>
      </c>
      <c r="E16" s="7">
        <v>28072</v>
      </c>
      <c r="F16" s="7">
        <v>2017</v>
      </c>
      <c r="G16" s="7" t="s">
        <v>40</v>
      </c>
      <c r="H16" s="7">
        <v>28067908</v>
      </c>
      <c r="I16" s="7" t="s">
        <v>41</v>
      </c>
      <c r="J16" s="7"/>
      <c r="K16" s="7"/>
      <c r="L16" s="8"/>
      <c r="M16" s="7"/>
      <c r="N16" s="8"/>
      <c r="O16" s="7"/>
      <c r="P16" s="7"/>
      <c r="Q16" s="7"/>
      <c r="R16" s="8"/>
    </row>
    <row r="17" spans="1:18" x14ac:dyDescent="0.2">
      <c r="A17" t="s">
        <v>3</v>
      </c>
      <c r="B17" s="7" t="s">
        <v>42</v>
      </c>
      <c r="C17" s="7">
        <v>25042</v>
      </c>
      <c r="D17" s="7">
        <v>59957</v>
      </c>
      <c r="E17" s="7">
        <v>34915</v>
      </c>
      <c r="F17" s="7">
        <v>2017</v>
      </c>
      <c r="G17" s="7" t="s">
        <v>40</v>
      </c>
      <c r="H17" s="7">
        <v>28067908</v>
      </c>
      <c r="I17" s="7" t="s">
        <v>41</v>
      </c>
      <c r="J17" s="7"/>
      <c r="K17" s="7"/>
      <c r="L17" s="8"/>
      <c r="M17" s="7"/>
      <c r="N17" s="8"/>
      <c r="O17" s="7"/>
      <c r="P17" s="7"/>
      <c r="Q17" s="7"/>
      <c r="R17" s="8"/>
    </row>
    <row r="18" spans="1:18" x14ac:dyDescent="0.2">
      <c r="A18" t="s">
        <v>3</v>
      </c>
      <c r="B18" s="7" t="s">
        <v>43</v>
      </c>
      <c r="C18" s="7">
        <v>12366</v>
      </c>
      <c r="D18" s="7">
        <v>45975</v>
      </c>
      <c r="E18" s="7">
        <v>33609</v>
      </c>
      <c r="F18" s="7">
        <v>2017</v>
      </c>
      <c r="G18" s="7" t="s">
        <v>40</v>
      </c>
      <c r="H18" s="7">
        <v>28067908</v>
      </c>
      <c r="I18" s="7" t="s">
        <v>41</v>
      </c>
      <c r="J18" s="7"/>
      <c r="K18" s="7"/>
      <c r="L18" s="8"/>
      <c r="M18" s="7"/>
      <c r="N18" s="8"/>
      <c r="O18" s="7"/>
      <c r="P18" s="7"/>
      <c r="Q18" s="7"/>
      <c r="R18" s="8"/>
    </row>
    <row r="20" spans="1:18" x14ac:dyDescent="0.2">
      <c r="A20" s="23" t="s">
        <v>73</v>
      </c>
    </row>
    <row r="21" spans="1:18" x14ac:dyDescent="0.2">
      <c r="A21" s="21" t="s">
        <v>78</v>
      </c>
    </row>
    <row r="22" spans="1:18" x14ac:dyDescent="0.2">
      <c r="A22" t="s">
        <v>76</v>
      </c>
    </row>
    <row r="23" spans="1:18" x14ac:dyDescent="0.2">
      <c r="A23" t="s">
        <v>74</v>
      </c>
    </row>
    <row r="24" spans="1:18" x14ac:dyDescent="0.2">
      <c r="A24" s="21" t="s">
        <v>77</v>
      </c>
    </row>
    <row r="25" spans="1:18" x14ac:dyDescent="0.2">
      <c r="A25" s="21" t="s">
        <v>75</v>
      </c>
    </row>
    <row r="26" spans="1:18" x14ac:dyDescent="0.2">
      <c r="A26" s="21" t="s">
        <v>69</v>
      </c>
    </row>
    <row r="27" spans="1:18" x14ac:dyDescent="0.2">
      <c r="A27" s="21" t="s">
        <v>70</v>
      </c>
    </row>
    <row r="28" spans="1:18" x14ac:dyDescent="0.2">
      <c r="A28" s="22" t="s">
        <v>71</v>
      </c>
    </row>
    <row r="29" spans="1:18" x14ac:dyDescent="0.2">
      <c r="A29" s="21" t="s">
        <v>72</v>
      </c>
    </row>
    <row r="30" spans="1:18" x14ac:dyDescent="0.2">
      <c r="G30" s="14"/>
    </row>
  </sheetData>
  <hyperlinks>
    <hyperlink ref="A28" r:id="rId1" display="https://finngengitbookio/documentation/" xr:uid="{A39AAD03-63E7-DD43-BB15-BF0B1BB1693F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B5B0-81C3-F345-AF90-BB8D1DE1A45F}">
  <dimension ref="A1:K23"/>
  <sheetViews>
    <sheetView zoomScale="131" workbookViewId="0">
      <selection activeCell="A2" sqref="A2"/>
    </sheetView>
  </sheetViews>
  <sheetFormatPr baseColWidth="10" defaultRowHeight="16" x14ac:dyDescent="0.2"/>
  <cols>
    <col min="1" max="1" width="21.5" customWidth="1"/>
    <col min="2" max="2" width="19.6640625" customWidth="1"/>
    <col min="3" max="3" width="28.1640625" customWidth="1"/>
    <col min="4" max="4" width="14.83203125" customWidth="1"/>
  </cols>
  <sheetData>
    <row r="1" spans="1:11" ht="21" x14ac:dyDescent="0.25">
      <c r="A1" s="9" t="s">
        <v>61</v>
      </c>
    </row>
    <row r="2" spans="1:11" x14ac:dyDescent="0.2">
      <c r="A2" s="24" t="s">
        <v>79</v>
      </c>
    </row>
    <row r="4" spans="1:11" x14ac:dyDescent="0.2">
      <c r="A4" t="s">
        <v>2</v>
      </c>
      <c r="B4" t="s">
        <v>3</v>
      </c>
      <c r="C4" t="s">
        <v>13</v>
      </c>
      <c r="D4" t="s">
        <v>17</v>
      </c>
      <c r="E4" t="s">
        <v>4</v>
      </c>
      <c r="F4" t="s">
        <v>5</v>
      </c>
      <c r="G4" t="s">
        <v>6</v>
      </c>
      <c r="H4" t="s">
        <v>7</v>
      </c>
      <c r="I4" t="s">
        <v>63</v>
      </c>
      <c r="J4" t="s">
        <v>64</v>
      </c>
      <c r="K4" t="s">
        <v>65</v>
      </c>
    </row>
    <row r="5" spans="1:11" x14ac:dyDescent="0.2">
      <c r="A5" t="s">
        <v>11</v>
      </c>
      <c r="B5" t="s">
        <v>18</v>
      </c>
      <c r="C5" t="s">
        <v>14</v>
      </c>
      <c r="D5">
        <v>64.3</v>
      </c>
      <c r="E5">
        <v>280</v>
      </c>
      <c r="F5" s="2">
        <v>0.71907129999999997</v>
      </c>
      <c r="G5" s="2">
        <v>0.27291789999999999</v>
      </c>
      <c r="H5" s="2">
        <v>8.4198420000000003E-3</v>
      </c>
      <c r="I5" s="2">
        <f>EXP(Table1[[#This Row],[Beta]])</f>
        <v>2.0525261442045317</v>
      </c>
      <c r="J5" s="2">
        <f>EXP(Table1[[#This Row],[Beta]]-(1.96*Table1[[#This Row],[SE]]))</f>
        <v>1.2021988030627158</v>
      </c>
      <c r="K5" s="2">
        <f>EXP(Table1[[#This Row],[Beta]]+(1.96*Table1[[#This Row],[SE]]))</f>
        <v>3.5042985918056573</v>
      </c>
    </row>
    <row r="6" spans="1:11" x14ac:dyDescent="0.2">
      <c r="A6" t="s">
        <v>11</v>
      </c>
      <c r="B6" t="s">
        <v>18</v>
      </c>
      <c r="C6" t="s">
        <v>15</v>
      </c>
      <c r="D6">
        <v>64.3</v>
      </c>
      <c r="E6">
        <v>280</v>
      </c>
      <c r="F6" s="2">
        <v>0.29465799999999998</v>
      </c>
      <c r="G6" s="2">
        <v>0.25154019999999999</v>
      </c>
      <c r="H6" s="2">
        <v>0.24143199400000001</v>
      </c>
      <c r="I6" s="2">
        <f>EXP(Table1[[#This Row],[Beta]])</f>
        <v>1.342667088011368</v>
      </c>
      <c r="J6" s="2">
        <f>EXP(Table1[[#This Row],[Beta]]-(1.96*Table1[[#This Row],[SE]]))</f>
        <v>0.82007392364548448</v>
      </c>
      <c r="K6" s="2">
        <f>EXP(Table1[[#This Row],[Beta]]+(1.96*Table1[[#This Row],[SE]]))</f>
        <v>2.198283419639925</v>
      </c>
    </row>
    <row r="7" spans="1:11" x14ac:dyDescent="0.2">
      <c r="A7" t="s">
        <v>11</v>
      </c>
      <c r="B7" t="s">
        <v>18</v>
      </c>
      <c r="C7" t="s">
        <v>16</v>
      </c>
      <c r="D7">
        <v>64.3</v>
      </c>
      <c r="E7">
        <v>280</v>
      </c>
      <c r="F7" s="2">
        <v>1.6203860999999999</v>
      </c>
      <c r="G7" s="2">
        <v>0.61301819999999996</v>
      </c>
      <c r="H7" s="2">
        <v>8.6763670000000008E-3</v>
      </c>
      <c r="I7" s="2">
        <f>EXP(Table1[[#This Row],[Beta]])</f>
        <v>5.0550416914237672</v>
      </c>
      <c r="J7" s="2">
        <f>EXP(Table1[[#This Row],[Beta]]-(1.96*Table1[[#This Row],[SE]]))</f>
        <v>1.5202433610552568</v>
      </c>
      <c r="K7" s="2">
        <f>EXP(Table1[[#This Row],[Beta]]+(1.96*Table1[[#This Row],[SE]]))</f>
        <v>16.808786774964027</v>
      </c>
    </row>
    <row r="8" spans="1:11" x14ac:dyDescent="0.2">
      <c r="A8" t="s">
        <v>12</v>
      </c>
      <c r="B8" t="s">
        <v>18</v>
      </c>
      <c r="C8" t="s">
        <v>14</v>
      </c>
      <c r="D8">
        <v>51.5</v>
      </c>
      <c r="E8">
        <v>515</v>
      </c>
      <c r="F8" s="2">
        <v>0.46978619999999999</v>
      </c>
      <c r="G8" s="2">
        <v>0.21697159999999999</v>
      </c>
      <c r="H8" s="2">
        <v>3.0372659999999999E-2</v>
      </c>
      <c r="I8" s="2">
        <f>EXP(Table1[[#This Row],[Beta]])</f>
        <v>1.5996521510244637</v>
      </c>
      <c r="J8" s="2">
        <f>EXP(Table1[[#This Row],[Beta]]-(1.96*Table1[[#This Row],[SE]]))</f>
        <v>1.0455278358811619</v>
      </c>
      <c r="K8" s="2">
        <f>EXP(Table1[[#This Row],[Beta]]+(1.96*Table1[[#This Row],[SE]]))</f>
        <v>2.4474594711489299</v>
      </c>
    </row>
    <row r="9" spans="1:11" x14ac:dyDescent="0.2">
      <c r="A9" t="s">
        <v>12</v>
      </c>
      <c r="B9" t="s">
        <v>18</v>
      </c>
      <c r="C9" t="s">
        <v>15</v>
      </c>
      <c r="D9">
        <v>51.5</v>
      </c>
      <c r="E9">
        <v>515</v>
      </c>
      <c r="F9" s="2">
        <v>0.38861030000000002</v>
      </c>
      <c r="G9" s="2">
        <v>0.1973675</v>
      </c>
      <c r="H9" s="2">
        <v>4.8956810000000003E-2</v>
      </c>
      <c r="I9" s="2">
        <f>EXP(Table1[[#This Row],[Beta]])</f>
        <v>1.4749296592344014</v>
      </c>
      <c r="J9" s="2">
        <f>EXP(Table1[[#This Row],[Beta]]-(1.96*Table1[[#This Row],[SE]]))</f>
        <v>1.0017715673746146</v>
      </c>
      <c r="K9" s="2">
        <f>EXP(Table1[[#This Row],[Beta]]+(1.96*Table1[[#This Row],[SE]]))</f>
        <v>2.1715704163879561</v>
      </c>
    </row>
    <row r="10" spans="1:11" x14ac:dyDescent="0.2">
      <c r="A10" t="s">
        <v>12</v>
      </c>
      <c r="B10" t="s">
        <v>18</v>
      </c>
      <c r="C10" t="s">
        <v>16</v>
      </c>
      <c r="D10">
        <v>51.5</v>
      </c>
      <c r="E10">
        <v>515</v>
      </c>
      <c r="F10" s="2">
        <v>0.93659230000000004</v>
      </c>
      <c r="G10" s="2">
        <v>0.64238550000000005</v>
      </c>
      <c r="H10" s="2">
        <v>0.14545494</v>
      </c>
      <c r="I10" s="2">
        <f>EXP(Table1[[#This Row],[Beta]])</f>
        <v>2.5512726165694293</v>
      </c>
      <c r="J10" s="2">
        <f>EXP(Table1[[#This Row],[Beta]]-(1.96*Table1[[#This Row],[SE]]))</f>
        <v>0.72434804280494325</v>
      </c>
      <c r="K10" s="2">
        <f>EXP(Table1[[#This Row],[Beta]]+(1.96*Table1[[#This Row],[SE]]))</f>
        <v>8.9860006231973806</v>
      </c>
    </row>
    <row r="23" spans="4:4" x14ac:dyDescent="0.2">
      <c r="D23" s="4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FAD1-1448-0748-87F2-ED806D1F9C8F}">
  <dimension ref="A1:G6"/>
  <sheetViews>
    <sheetView zoomScale="138" zoomScaleNormal="138" workbookViewId="0">
      <selection activeCell="A6" sqref="A6"/>
    </sheetView>
  </sheetViews>
  <sheetFormatPr baseColWidth="10" defaultRowHeight="16" x14ac:dyDescent="0.2"/>
  <cols>
    <col min="1" max="1" width="17.33203125" customWidth="1"/>
    <col min="2" max="2" width="26" customWidth="1"/>
  </cols>
  <sheetData>
    <row r="1" spans="1:7" ht="21" x14ac:dyDescent="0.25">
      <c r="A1" s="9" t="s">
        <v>60</v>
      </c>
    </row>
    <row r="2" spans="1:7" x14ac:dyDescent="0.2">
      <c r="A2" s="24" t="s">
        <v>80</v>
      </c>
    </row>
    <row r="4" spans="1:7" x14ac:dyDescent="0.2">
      <c r="A4" t="s">
        <v>2</v>
      </c>
      <c r="B4" t="s">
        <v>3</v>
      </c>
      <c r="C4" t="s">
        <v>4</v>
      </c>
      <c r="D4" t="s">
        <v>17</v>
      </c>
      <c r="E4" t="s">
        <v>5</v>
      </c>
      <c r="F4" t="s">
        <v>6</v>
      </c>
      <c r="G4" t="s">
        <v>7</v>
      </c>
    </row>
    <row r="5" spans="1:7" x14ac:dyDescent="0.2">
      <c r="A5" t="s">
        <v>20</v>
      </c>
      <c r="B5" t="s">
        <v>18</v>
      </c>
      <c r="C5">
        <v>629</v>
      </c>
      <c r="D5">
        <v>75.5</v>
      </c>
      <c r="E5" s="1">
        <v>0.1495705</v>
      </c>
      <c r="F5" s="1">
        <v>0.11004170000000001</v>
      </c>
      <c r="G5" s="2">
        <v>0.17407790000000001</v>
      </c>
    </row>
    <row r="6" spans="1:7" x14ac:dyDescent="0.2">
      <c r="A6" t="s">
        <v>46</v>
      </c>
      <c r="B6" t="s">
        <v>18</v>
      </c>
      <c r="C6">
        <v>907</v>
      </c>
      <c r="D6">
        <v>83.4</v>
      </c>
      <c r="E6" s="1">
        <v>7.3463349999999997E-2</v>
      </c>
      <c r="F6" s="1">
        <v>0.1175485</v>
      </c>
      <c r="G6" s="2">
        <v>0.53199580000000002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3692-7906-CE48-8E84-AD98BEA1F096}">
  <dimension ref="A1:J10"/>
  <sheetViews>
    <sheetView zoomScale="125" workbookViewId="0">
      <selection activeCell="A2" sqref="A2"/>
    </sheetView>
  </sheetViews>
  <sheetFormatPr baseColWidth="10" defaultRowHeight="16" x14ac:dyDescent="0.2"/>
  <cols>
    <col min="1" max="1" width="18.83203125" customWidth="1"/>
    <col min="2" max="2" width="18.5" customWidth="1"/>
    <col min="3" max="3" width="22.6640625" customWidth="1"/>
  </cols>
  <sheetData>
    <row r="1" spans="1:10" ht="21" x14ac:dyDescent="0.25">
      <c r="A1" s="9" t="s">
        <v>81</v>
      </c>
    </row>
    <row r="2" spans="1:10" x14ac:dyDescent="0.2">
      <c r="A2" s="24" t="s">
        <v>79</v>
      </c>
    </row>
    <row r="4" spans="1:10" x14ac:dyDescent="0.2">
      <c r="A4" t="s">
        <v>2</v>
      </c>
      <c r="B4" t="s">
        <v>3</v>
      </c>
      <c r="C4" t="s">
        <v>13</v>
      </c>
      <c r="D4" t="s">
        <v>4</v>
      </c>
      <c r="E4" t="s">
        <v>5</v>
      </c>
      <c r="F4" t="s">
        <v>6</v>
      </c>
      <c r="G4" t="s">
        <v>7</v>
      </c>
      <c r="H4" t="s">
        <v>63</v>
      </c>
      <c r="I4" t="s">
        <v>64</v>
      </c>
      <c r="J4" t="s">
        <v>65</v>
      </c>
    </row>
    <row r="5" spans="1:10" x14ac:dyDescent="0.2">
      <c r="A5" t="s">
        <v>11</v>
      </c>
      <c r="B5" t="s">
        <v>18</v>
      </c>
      <c r="C5" t="s">
        <v>14</v>
      </c>
      <c r="D5">
        <v>248</v>
      </c>
      <c r="E5" s="13">
        <v>0.60740424566864903</v>
      </c>
      <c r="F5" s="13">
        <v>0.221166293944457</v>
      </c>
      <c r="G5" s="13">
        <v>6.0258952284213598E-3</v>
      </c>
      <c r="H5" s="2">
        <f>EXP(Table11316[[#This Row],[Beta]])</f>
        <v>1.8356602860039806</v>
      </c>
      <c r="I5" s="2">
        <f>EXP(Table11316[[#This Row],[Beta]]-(1.96*Table11316[[#This Row],[SE]]))</f>
        <v>1.1899583536015155</v>
      </c>
      <c r="J5" s="2">
        <f>EXP(Table11316[[#This Row],[Beta]]+(1.96*Table11316[[#This Row],[SE]]))</f>
        <v>2.8317366531472903</v>
      </c>
    </row>
    <row r="6" spans="1:10" x14ac:dyDescent="0.2">
      <c r="A6" t="s">
        <v>11</v>
      </c>
      <c r="B6" t="s">
        <v>18</v>
      </c>
      <c r="C6" t="s">
        <v>15</v>
      </c>
      <c r="D6">
        <v>248</v>
      </c>
      <c r="E6" s="13">
        <v>0.28184325123921</v>
      </c>
      <c r="F6" s="13">
        <v>0.15696663221204399</v>
      </c>
      <c r="G6" s="13">
        <v>7.2564273759585393E-2</v>
      </c>
      <c r="H6" s="2">
        <f>EXP(Table11316[[#This Row],[Beta]])</f>
        <v>1.3255709221018084</v>
      </c>
      <c r="I6" s="2">
        <f>EXP(Table11316[[#This Row],[Beta]]-(1.96*Table11316[[#This Row],[SE]]))</f>
        <v>0.97451891731221529</v>
      </c>
      <c r="J6" s="2">
        <f>EXP(Table11316[[#This Row],[Beta]]+(1.96*Table11316[[#This Row],[SE]]))</f>
        <v>1.8030827706948334</v>
      </c>
    </row>
    <row r="7" spans="1:10" x14ac:dyDescent="0.2">
      <c r="A7" t="s">
        <v>11</v>
      </c>
      <c r="B7" t="s">
        <v>18</v>
      </c>
      <c r="C7" t="s">
        <v>16</v>
      </c>
      <c r="D7">
        <v>248</v>
      </c>
      <c r="E7" s="13">
        <v>1.1874179983709101</v>
      </c>
      <c r="F7" s="13">
        <v>0.49619242869720398</v>
      </c>
      <c r="G7" s="13">
        <v>1.6708531886311401E-2</v>
      </c>
      <c r="H7" s="2">
        <f>EXP(Table11316[[#This Row],[Beta]])</f>
        <v>3.2786049059718327</v>
      </c>
      <c r="I7" s="2">
        <f>EXP(Table11316[[#This Row],[Beta]]-(1.96*Table11316[[#This Row],[SE]]))</f>
        <v>1.2397141614993148</v>
      </c>
      <c r="J7" s="2">
        <f>EXP(Table11316[[#This Row],[Beta]]+(1.96*Table11316[[#This Row],[SE]]))</f>
        <v>8.6707488413800071</v>
      </c>
    </row>
    <row r="8" spans="1:10" x14ac:dyDescent="0.2">
      <c r="A8" t="s">
        <v>12</v>
      </c>
      <c r="B8" t="s">
        <v>18</v>
      </c>
      <c r="C8" t="s">
        <v>14</v>
      </c>
      <c r="D8">
        <v>438</v>
      </c>
      <c r="E8" s="13">
        <v>0.237980992</v>
      </c>
      <c r="F8" s="13">
        <v>0.111517276</v>
      </c>
      <c r="G8" s="13">
        <v>3.2840486000000002E-2</v>
      </c>
      <c r="H8" s="2">
        <f>EXP(Table11316[[#This Row],[Beta]])</f>
        <v>1.2686850774297671</v>
      </c>
      <c r="I8" s="2">
        <f>EXP(Table11316[[#This Row],[Beta]]-(1.96*Table11316[[#This Row],[SE]]))</f>
        <v>1.0195966735809983</v>
      </c>
      <c r="J8" s="2">
        <f>EXP(Table11316[[#This Row],[Beta]]+(1.96*Table11316[[#This Row],[SE]]))</f>
        <v>1.578626007124873</v>
      </c>
    </row>
    <row r="9" spans="1:10" x14ac:dyDescent="0.2">
      <c r="A9" t="s">
        <v>12</v>
      </c>
      <c r="B9" t="s">
        <v>18</v>
      </c>
      <c r="C9" t="s">
        <v>15</v>
      </c>
      <c r="D9">
        <v>438</v>
      </c>
      <c r="E9" s="13">
        <v>0.28077952699999997</v>
      </c>
      <c r="F9" s="13">
        <v>0.14572254900000001</v>
      </c>
      <c r="G9" s="13">
        <v>5.4003429999999998E-2</v>
      </c>
      <c r="H9" s="2">
        <f>EXP(Table11316[[#This Row],[Beta]])</f>
        <v>1.3241616298632193</v>
      </c>
      <c r="I9" s="2">
        <f>EXP(Table11316[[#This Row],[Beta]]-(1.96*Table11316[[#This Row],[SE]]))</f>
        <v>0.9951750088088186</v>
      </c>
      <c r="J9" s="2">
        <f>EXP(Table11316[[#This Row],[Beta]]+(1.96*Table11316[[#This Row],[SE]]))</f>
        <v>1.7619051990672134</v>
      </c>
    </row>
    <row r="10" spans="1:10" x14ac:dyDescent="0.2">
      <c r="A10" t="s">
        <v>12</v>
      </c>
      <c r="B10" t="s">
        <v>18</v>
      </c>
      <c r="C10" t="s">
        <v>16</v>
      </c>
      <c r="D10">
        <v>438</v>
      </c>
      <c r="E10" s="13">
        <v>0.92487231000000003</v>
      </c>
      <c r="F10" s="13">
        <v>0.33554150500000002</v>
      </c>
      <c r="G10" s="13">
        <v>5.8449089999999997E-3</v>
      </c>
      <c r="H10" s="2">
        <f>EXP(Table11316[[#This Row],[Beta]])</f>
        <v>2.5215462635583061</v>
      </c>
      <c r="I10" s="2">
        <f>EXP(Table11316[[#This Row],[Beta]]-(1.96*Table11316[[#This Row],[SE]]))</f>
        <v>1.3063159979486108</v>
      </c>
      <c r="J10" s="2">
        <f>EXP(Table11316[[#This Row],[Beta]]+(1.96*Table11316[[#This Row],[SE]]))</f>
        <v>4.8672722138054851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0B86-D342-E44F-A749-AC75603EF725}">
  <dimension ref="A1:I10"/>
  <sheetViews>
    <sheetView workbookViewId="0"/>
  </sheetViews>
  <sheetFormatPr baseColWidth="10" defaultRowHeight="16" x14ac:dyDescent="0.2"/>
  <cols>
    <col min="1" max="1" width="28.83203125" customWidth="1"/>
    <col min="2" max="2" width="15.6640625" customWidth="1"/>
    <col min="3" max="3" width="17" customWidth="1"/>
  </cols>
  <sheetData>
    <row r="1" spans="1:9" ht="21" x14ac:dyDescent="0.25">
      <c r="A1" s="9" t="s">
        <v>82</v>
      </c>
    </row>
    <row r="2" spans="1:9" x14ac:dyDescent="0.2">
      <c r="A2" s="24" t="s">
        <v>83</v>
      </c>
    </row>
    <row r="4" spans="1:9" x14ac:dyDescent="0.2">
      <c r="A4" t="s">
        <v>2</v>
      </c>
      <c r="B4" t="s">
        <v>3</v>
      </c>
      <c r="C4" t="s">
        <v>13</v>
      </c>
      <c r="D4" t="s">
        <v>4</v>
      </c>
      <c r="E4" t="s">
        <v>5</v>
      </c>
      <c r="F4" t="s">
        <v>6</v>
      </c>
      <c r="G4" t="s">
        <v>7</v>
      </c>
      <c r="H4" t="s">
        <v>64</v>
      </c>
      <c r="I4" t="s">
        <v>65</v>
      </c>
    </row>
    <row r="5" spans="1:9" x14ac:dyDescent="0.2">
      <c r="A5" s="10" t="s">
        <v>62</v>
      </c>
      <c r="B5" t="s">
        <v>11</v>
      </c>
      <c r="C5" t="s">
        <v>14</v>
      </c>
      <c r="D5">
        <v>214</v>
      </c>
      <c r="E5" s="2">
        <v>7.78423574263129E-4</v>
      </c>
      <c r="F5" s="2">
        <v>1.57079730715912E-3</v>
      </c>
      <c r="G5" s="2">
        <v>0.62020521219356395</v>
      </c>
      <c r="H5" s="2">
        <f>Table1515[[#This Row],[Beta]]-(1.96*Table1515[[#This Row],[SE]])</f>
        <v>-2.3003391477687462E-3</v>
      </c>
      <c r="I5" s="2">
        <f>Table1515[[#This Row],[Beta]]+(1.96*Table1515[[#This Row],[SE]])</f>
        <v>3.8571862962950045E-3</v>
      </c>
    </row>
    <row r="6" spans="1:9" x14ac:dyDescent="0.2">
      <c r="A6" s="10" t="s">
        <v>62</v>
      </c>
      <c r="B6" t="s">
        <v>11</v>
      </c>
      <c r="C6" t="s">
        <v>15</v>
      </c>
      <c r="D6">
        <v>214</v>
      </c>
      <c r="E6" s="2">
        <v>1.1053476668238199E-3</v>
      </c>
      <c r="F6" s="2">
        <v>2.2767564716087599E-3</v>
      </c>
      <c r="G6" s="2">
        <v>0.62732719491181699</v>
      </c>
      <c r="H6" s="2">
        <f>Table1515[[#This Row],[Beta]]-(1.96*Table1515[[#This Row],[SE]])</f>
        <v>-3.3570950175293495E-3</v>
      </c>
      <c r="I6" s="2">
        <f>Table1515[[#This Row],[Beta]]+(1.96*Table1515[[#This Row],[SE]])</f>
        <v>5.5677903511769889E-3</v>
      </c>
    </row>
    <row r="7" spans="1:9" x14ac:dyDescent="0.2">
      <c r="A7" s="10" t="s">
        <v>62</v>
      </c>
      <c r="B7" t="s">
        <v>11</v>
      </c>
      <c r="C7" t="s">
        <v>16</v>
      </c>
      <c r="D7">
        <v>214</v>
      </c>
      <c r="E7" s="2">
        <v>2.2739212609963798E-3</v>
      </c>
      <c r="F7" s="2">
        <v>3.27593425725421E-3</v>
      </c>
      <c r="G7" s="2">
        <v>0.48760125772201102</v>
      </c>
      <c r="H7" s="2">
        <f>Table1515[[#This Row],[Beta]]-(1.96*Table1515[[#This Row],[SE]])</f>
        <v>-4.1469098832218713E-3</v>
      </c>
      <c r="I7" s="2">
        <f>Table1515[[#This Row],[Beta]]+(1.96*Table1515[[#This Row],[SE]])</f>
        <v>8.694752405214631E-3</v>
      </c>
    </row>
    <row r="8" spans="1:9" x14ac:dyDescent="0.2">
      <c r="A8" s="10" t="s">
        <v>62</v>
      </c>
      <c r="B8" t="s">
        <v>66</v>
      </c>
      <c r="C8" t="s">
        <v>14</v>
      </c>
      <c r="D8">
        <v>214</v>
      </c>
      <c r="E8" s="6">
        <v>-9.6627117167225204E-5</v>
      </c>
      <c r="F8" s="2">
        <v>3.0871570918354799E-3</v>
      </c>
      <c r="G8" s="2">
        <v>0.97503052285308001</v>
      </c>
      <c r="H8" s="2">
        <f>Table1515[[#This Row],[Beta]]-(1.96*Table1515[[#This Row],[SE]])</f>
        <v>-6.1474550171647649E-3</v>
      </c>
      <c r="I8" s="2">
        <f>Table1515[[#This Row],[Beta]]+(1.96*Table1515[[#This Row],[SE]])</f>
        <v>5.9542007828303151E-3</v>
      </c>
    </row>
    <row r="9" spans="1:9" x14ac:dyDescent="0.2">
      <c r="A9" s="10" t="s">
        <v>62</v>
      </c>
      <c r="B9" t="s">
        <v>66</v>
      </c>
      <c r="C9" t="s">
        <v>15</v>
      </c>
      <c r="D9">
        <v>214</v>
      </c>
      <c r="E9" s="2">
        <v>-7.4988422963898696E-3</v>
      </c>
      <c r="F9" s="2">
        <v>2.8568019051143298E-3</v>
      </c>
      <c r="G9" s="2">
        <v>8.6672371778985704E-3</v>
      </c>
      <c r="H9" s="2">
        <f>Table1515[[#This Row],[Beta]]-(1.96*Table1515[[#This Row],[SE]])</f>
        <v>-1.3098174030413957E-2</v>
      </c>
      <c r="I9" s="2">
        <f>Table1515[[#This Row],[Beta]]+(1.96*Table1515[[#This Row],[SE]])</f>
        <v>-1.8995105623657834E-3</v>
      </c>
    </row>
    <row r="10" spans="1:9" x14ac:dyDescent="0.2">
      <c r="A10" s="11" t="s">
        <v>62</v>
      </c>
      <c r="B10" t="s">
        <v>66</v>
      </c>
      <c r="C10" t="s">
        <v>16</v>
      </c>
      <c r="D10">
        <v>214</v>
      </c>
      <c r="E10" s="2">
        <v>-1.6562341997205701E-2</v>
      </c>
      <c r="F10" s="2">
        <v>6.3157694577206302E-3</v>
      </c>
      <c r="G10" s="2">
        <v>8.7318235334370407E-3</v>
      </c>
      <c r="H10" s="2">
        <f>Table1515[[#This Row],[Beta]]-(1.96*Table1515[[#This Row],[SE]])</f>
        <v>-2.8941250134338136E-2</v>
      </c>
      <c r="I10" s="2">
        <f>Table1515[[#This Row],[Beta]]+(1.96*Table1515[[#This Row],[SE]])</f>
        <v>-4.1834338600732664E-3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38F7-EE7E-484B-A55C-1E3D67FF770C}">
  <dimension ref="A1:J7"/>
  <sheetViews>
    <sheetView zoomScale="131" zoomScaleNormal="131" workbookViewId="0"/>
  </sheetViews>
  <sheetFormatPr baseColWidth="10" defaultRowHeight="16" x14ac:dyDescent="0.2"/>
  <cols>
    <col min="1" max="1" width="18.5" customWidth="1"/>
    <col min="2" max="2" width="17.5" customWidth="1"/>
    <col min="8" max="8" width="12.1640625" customWidth="1"/>
    <col min="9" max="9" width="13.33203125" customWidth="1"/>
    <col min="10" max="10" width="11.5" customWidth="1"/>
  </cols>
  <sheetData>
    <row r="1" spans="1:10" ht="21" x14ac:dyDescent="0.25">
      <c r="A1" s="9" t="s">
        <v>84</v>
      </c>
    </row>
    <row r="2" spans="1:10" x14ac:dyDescent="0.2">
      <c r="A2" s="24" t="s">
        <v>80</v>
      </c>
    </row>
    <row r="4" spans="1:10" x14ac:dyDescent="0.2">
      <c r="A4" s="25"/>
      <c r="B4" s="25"/>
      <c r="C4" s="25"/>
      <c r="D4" s="26" t="s">
        <v>0</v>
      </c>
      <c r="E4" s="26"/>
      <c r="F4" s="26"/>
      <c r="G4" s="26"/>
      <c r="H4" s="27" t="s">
        <v>1</v>
      </c>
      <c r="I4" s="27"/>
      <c r="J4" s="27"/>
    </row>
    <row r="5" spans="1:10" x14ac:dyDescent="0.2">
      <c r="A5" t="s">
        <v>2</v>
      </c>
      <c r="B5" t="s">
        <v>3</v>
      </c>
      <c r="C5" t="s">
        <v>4</v>
      </c>
      <c r="D5" t="s">
        <v>17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</row>
    <row r="6" spans="1:10" x14ac:dyDescent="0.2">
      <c r="A6" t="s">
        <v>11</v>
      </c>
      <c r="B6" t="s">
        <v>18</v>
      </c>
      <c r="C6">
        <v>280</v>
      </c>
      <c r="D6">
        <v>64.3</v>
      </c>
      <c r="E6" s="1">
        <v>0.72</v>
      </c>
      <c r="F6" s="1">
        <v>0.27</v>
      </c>
      <c r="G6" s="2">
        <v>8.0000000000000002E-3</v>
      </c>
      <c r="H6" s="1">
        <v>0.82</v>
      </c>
      <c r="I6" s="1">
        <v>0.31</v>
      </c>
      <c r="J6" s="2">
        <v>8.0000000000000002E-3</v>
      </c>
    </row>
    <row r="7" spans="1:10" x14ac:dyDescent="0.2">
      <c r="A7" t="s">
        <v>12</v>
      </c>
      <c r="B7" t="s">
        <v>18</v>
      </c>
      <c r="C7">
        <v>515</v>
      </c>
      <c r="D7">
        <v>51.5</v>
      </c>
      <c r="E7" s="1">
        <v>0.47</v>
      </c>
      <c r="F7" s="1">
        <v>0.22</v>
      </c>
      <c r="G7" s="2">
        <v>0.03</v>
      </c>
      <c r="H7" s="1">
        <v>-0.08</v>
      </c>
      <c r="I7" s="1">
        <v>0.27</v>
      </c>
      <c r="J7" s="2">
        <v>0.76</v>
      </c>
    </row>
  </sheetData>
  <mergeCells count="3">
    <mergeCell ref="A4:C4"/>
    <mergeCell ref="D4:G4"/>
    <mergeCell ref="H4:J4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8559-6F1F-8A4E-9B9D-CA07C2F7C2AB}">
  <dimension ref="A1:J7"/>
  <sheetViews>
    <sheetView zoomScale="123" zoomScaleNormal="123" workbookViewId="0"/>
  </sheetViews>
  <sheetFormatPr baseColWidth="10" defaultRowHeight="16" x14ac:dyDescent="0.2"/>
  <cols>
    <col min="1" max="1" width="17.1640625" customWidth="1"/>
    <col min="2" max="2" width="17.33203125" customWidth="1"/>
    <col min="8" max="8" width="12.6640625" customWidth="1"/>
    <col min="9" max="9" width="13.33203125" customWidth="1"/>
    <col min="10" max="10" width="11.5" customWidth="1"/>
  </cols>
  <sheetData>
    <row r="1" spans="1:10" ht="21" x14ac:dyDescent="0.25">
      <c r="A1" s="9" t="s">
        <v>85</v>
      </c>
    </row>
    <row r="2" spans="1:10" x14ac:dyDescent="0.2">
      <c r="A2" s="24" t="s">
        <v>80</v>
      </c>
    </row>
    <row r="4" spans="1:10" x14ac:dyDescent="0.2">
      <c r="A4" s="25"/>
      <c r="B4" s="25"/>
      <c r="C4" s="25"/>
      <c r="D4" s="26" t="s">
        <v>0</v>
      </c>
      <c r="E4" s="26"/>
      <c r="F4" s="26"/>
      <c r="G4" s="26"/>
      <c r="H4" s="27" t="s">
        <v>1</v>
      </c>
      <c r="I4" s="27"/>
      <c r="J4" s="27"/>
    </row>
    <row r="5" spans="1:10" x14ac:dyDescent="0.2">
      <c r="A5" t="s">
        <v>2</v>
      </c>
      <c r="B5" t="s">
        <v>3</v>
      </c>
      <c r="C5" t="s">
        <v>4</v>
      </c>
      <c r="D5" t="s">
        <v>17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</row>
    <row r="6" spans="1:10" x14ac:dyDescent="0.2">
      <c r="A6" t="s">
        <v>11</v>
      </c>
      <c r="B6" t="s">
        <v>18</v>
      </c>
      <c r="C6">
        <v>280</v>
      </c>
      <c r="D6">
        <v>64.3</v>
      </c>
      <c r="E6" s="1">
        <v>1.6203860999999999</v>
      </c>
      <c r="F6" s="1">
        <v>0.61301819999999996</v>
      </c>
      <c r="G6" s="2">
        <v>8.6763670000000008E-3</v>
      </c>
      <c r="H6" s="1">
        <v>0.79</v>
      </c>
      <c r="I6" s="1">
        <v>0.31</v>
      </c>
      <c r="J6" s="2">
        <v>1.0999999999999999E-2</v>
      </c>
    </row>
    <row r="7" spans="1:10" x14ac:dyDescent="0.2">
      <c r="A7" t="s">
        <v>12</v>
      </c>
      <c r="B7" t="s">
        <v>18</v>
      </c>
      <c r="C7">
        <v>515</v>
      </c>
      <c r="D7">
        <v>51.5</v>
      </c>
      <c r="E7" s="1">
        <v>0.93659230000000004</v>
      </c>
      <c r="F7" s="1">
        <v>0.64238550000000005</v>
      </c>
      <c r="G7" s="2">
        <v>0.14545494</v>
      </c>
      <c r="H7" s="1">
        <v>-7.0000000000000007E-2</v>
      </c>
      <c r="I7" s="1">
        <v>0.27</v>
      </c>
      <c r="J7" s="2">
        <v>0.80500000000000005</v>
      </c>
    </row>
  </sheetData>
  <mergeCells count="3">
    <mergeCell ref="A4:C4"/>
    <mergeCell ref="D4:G4"/>
    <mergeCell ref="H4:J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54B9-243D-9F45-9739-EE07BE6EB7D5}">
  <dimension ref="A1:J12"/>
  <sheetViews>
    <sheetView zoomScale="113" zoomScaleNormal="113" workbookViewId="0"/>
  </sheetViews>
  <sheetFormatPr baseColWidth="10" defaultRowHeight="16" x14ac:dyDescent="0.2"/>
  <cols>
    <col min="1" max="1" width="20" customWidth="1"/>
    <col min="2" max="2" width="17.33203125" customWidth="1"/>
    <col min="8" max="8" width="12.5" customWidth="1"/>
    <col min="9" max="9" width="14" customWidth="1"/>
    <col min="10" max="10" width="12" customWidth="1"/>
    <col min="11" max="11" width="11" customWidth="1"/>
  </cols>
  <sheetData>
    <row r="1" spans="1:10" ht="21" x14ac:dyDescent="0.25">
      <c r="A1" s="9" t="s">
        <v>86</v>
      </c>
    </row>
    <row r="2" spans="1:10" x14ac:dyDescent="0.2">
      <c r="A2" s="24" t="s">
        <v>80</v>
      </c>
    </row>
    <row r="4" spans="1:10" x14ac:dyDescent="0.2">
      <c r="A4" s="25"/>
      <c r="B4" s="25"/>
      <c r="C4" s="25"/>
      <c r="D4" s="26" t="s">
        <v>0</v>
      </c>
      <c r="E4" s="26"/>
      <c r="F4" s="26"/>
      <c r="G4" s="26"/>
      <c r="H4" s="27" t="s">
        <v>1</v>
      </c>
      <c r="I4" s="27"/>
      <c r="J4" s="27"/>
    </row>
    <row r="5" spans="1:10" x14ac:dyDescent="0.2">
      <c r="A5" t="s">
        <v>2</v>
      </c>
      <c r="B5" t="s">
        <v>3</v>
      </c>
      <c r="C5" t="s">
        <v>4</v>
      </c>
      <c r="D5" t="s">
        <v>17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</row>
    <row r="6" spans="1:10" x14ac:dyDescent="0.2">
      <c r="A6" t="s">
        <v>19</v>
      </c>
      <c r="B6" t="s">
        <v>18</v>
      </c>
      <c r="C6">
        <v>161</v>
      </c>
      <c r="D6">
        <v>53.1</v>
      </c>
      <c r="E6" s="1">
        <v>-0.42</v>
      </c>
      <c r="F6" s="1">
        <v>0.17</v>
      </c>
      <c r="G6" s="2">
        <v>1.4999999999999999E-2</v>
      </c>
      <c r="H6" s="1">
        <v>-0.55000000000000004</v>
      </c>
      <c r="I6" s="1">
        <v>0.18</v>
      </c>
      <c r="J6" s="2">
        <v>2E-3</v>
      </c>
    </row>
    <row r="7" spans="1:10" x14ac:dyDescent="0.2">
      <c r="A7" t="s">
        <v>11</v>
      </c>
      <c r="B7" t="s">
        <v>18</v>
      </c>
      <c r="C7">
        <v>280</v>
      </c>
      <c r="D7">
        <v>64.3</v>
      </c>
      <c r="E7" s="1">
        <v>0.72</v>
      </c>
      <c r="F7" s="1">
        <v>0.27</v>
      </c>
      <c r="G7" s="2">
        <v>8.0000000000000002E-3</v>
      </c>
      <c r="H7" s="1">
        <v>0.84</v>
      </c>
      <c r="I7" s="1">
        <v>0.33</v>
      </c>
      <c r="J7" s="2">
        <v>1.2999999999999999E-2</v>
      </c>
    </row>
    <row r="8" spans="1:10" x14ac:dyDescent="0.2">
      <c r="A8" t="s">
        <v>12</v>
      </c>
      <c r="B8" t="s">
        <v>18</v>
      </c>
      <c r="C8">
        <v>515</v>
      </c>
      <c r="D8">
        <v>51.5</v>
      </c>
      <c r="E8" s="1">
        <v>0.47</v>
      </c>
      <c r="F8" s="1">
        <v>0.22</v>
      </c>
      <c r="G8" s="2">
        <v>0.03</v>
      </c>
      <c r="H8" s="1">
        <v>-0.26</v>
      </c>
      <c r="I8" s="1">
        <v>0.3</v>
      </c>
      <c r="J8" s="2">
        <v>0.39</v>
      </c>
    </row>
    <row r="12" spans="1:10" ht="21" x14ac:dyDescent="0.25">
      <c r="H12" s="3"/>
    </row>
  </sheetData>
  <mergeCells count="3">
    <mergeCell ref="A4:C4"/>
    <mergeCell ref="D4:G4"/>
    <mergeCell ref="H4:J4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286F-D59A-4B41-A058-1D2B4191AEC8}">
  <dimension ref="A1:H7"/>
  <sheetViews>
    <sheetView zoomScale="120" zoomScaleNormal="120" workbookViewId="0"/>
  </sheetViews>
  <sheetFormatPr baseColWidth="10" defaultRowHeight="16" x14ac:dyDescent="0.2"/>
  <cols>
    <col min="1" max="1" width="19.1640625" customWidth="1"/>
    <col min="2" max="2" width="19.83203125" customWidth="1"/>
    <col min="3" max="3" width="23.5" customWidth="1"/>
  </cols>
  <sheetData>
    <row r="1" spans="1:8" ht="21" x14ac:dyDescent="0.25">
      <c r="A1" s="9" t="s">
        <v>87</v>
      </c>
    </row>
    <row r="2" spans="1:8" x14ac:dyDescent="0.2">
      <c r="A2" s="24" t="s">
        <v>88</v>
      </c>
    </row>
    <row r="4" spans="1:8" x14ac:dyDescent="0.2">
      <c r="A4" t="s">
        <v>2</v>
      </c>
      <c r="B4" t="s">
        <v>3</v>
      </c>
      <c r="C4" t="s">
        <v>13</v>
      </c>
      <c r="D4" t="s">
        <v>17</v>
      </c>
      <c r="E4" t="s">
        <v>4</v>
      </c>
      <c r="F4" t="s">
        <v>5</v>
      </c>
      <c r="G4" t="s">
        <v>6</v>
      </c>
      <c r="H4" t="s">
        <v>7</v>
      </c>
    </row>
    <row r="5" spans="1:8" x14ac:dyDescent="0.2">
      <c r="A5" t="s">
        <v>19</v>
      </c>
      <c r="B5" t="s">
        <v>18</v>
      </c>
      <c r="C5" t="s">
        <v>14</v>
      </c>
      <c r="D5" s="5">
        <v>53.1</v>
      </c>
      <c r="E5">
        <v>161</v>
      </c>
      <c r="F5" s="2">
        <v>-0.41699999999999998</v>
      </c>
      <c r="G5" s="2">
        <v>0.17199999999999999</v>
      </c>
      <c r="H5" s="2">
        <v>1.4999999999999999E-2</v>
      </c>
    </row>
    <row r="6" spans="1:8" x14ac:dyDescent="0.2">
      <c r="A6" t="s">
        <v>19</v>
      </c>
      <c r="B6" t="s">
        <v>18</v>
      </c>
      <c r="C6" t="s">
        <v>15</v>
      </c>
      <c r="D6">
        <v>53.1</v>
      </c>
      <c r="E6">
        <v>161</v>
      </c>
      <c r="F6" s="2">
        <v>-0.251</v>
      </c>
      <c r="G6" s="2">
        <v>0.17199999999999999</v>
      </c>
      <c r="H6" s="2">
        <v>0.14399999999999999</v>
      </c>
    </row>
    <row r="7" spans="1:8" x14ac:dyDescent="0.2">
      <c r="A7" t="s">
        <v>19</v>
      </c>
      <c r="B7" t="s">
        <v>18</v>
      </c>
      <c r="C7" t="s">
        <v>16</v>
      </c>
      <c r="D7">
        <v>53.1</v>
      </c>
      <c r="E7">
        <v>161</v>
      </c>
      <c r="F7" s="2">
        <v>-0.81100000000000005</v>
      </c>
      <c r="G7" s="2">
        <v>0.52500000000000002</v>
      </c>
      <c r="H7" s="2">
        <v>0.124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BD70-5836-7D49-A215-CD7E957C3F37}">
  <dimension ref="A1:I7"/>
  <sheetViews>
    <sheetView zoomScale="109" zoomScaleNormal="109" workbookViewId="0"/>
  </sheetViews>
  <sheetFormatPr baseColWidth="10" defaultRowHeight="16" x14ac:dyDescent="0.2"/>
  <cols>
    <col min="1" max="1" width="20.33203125" customWidth="1"/>
    <col min="2" max="2" width="18" customWidth="1"/>
  </cols>
  <sheetData>
    <row r="1" spans="1:9" ht="21" x14ac:dyDescent="0.25">
      <c r="A1" s="9" t="s">
        <v>89</v>
      </c>
    </row>
    <row r="2" spans="1:9" x14ac:dyDescent="0.2">
      <c r="A2" s="24" t="s">
        <v>80</v>
      </c>
    </row>
    <row r="4" spans="1:9" x14ac:dyDescent="0.2">
      <c r="A4" s="25"/>
      <c r="B4" s="25"/>
      <c r="C4" s="25"/>
      <c r="D4" s="26" t="s">
        <v>0</v>
      </c>
      <c r="E4" s="26"/>
      <c r="F4" s="26"/>
      <c r="G4" s="27" t="s">
        <v>1</v>
      </c>
      <c r="H4" s="27"/>
      <c r="I4" s="27"/>
    </row>
    <row r="5" spans="1:9" x14ac:dyDescent="0.2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 x14ac:dyDescent="0.2">
      <c r="A6" t="s">
        <v>11</v>
      </c>
      <c r="B6" t="s">
        <v>18</v>
      </c>
      <c r="C6">
        <v>248</v>
      </c>
      <c r="D6" s="13">
        <v>0.60740424566864903</v>
      </c>
      <c r="E6" s="13">
        <v>0.221166293944457</v>
      </c>
      <c r="F6" s="13">
        <v>6.0258952284213598E-3</v>
      </c>
      <c r="G6" s="13">
        <v>0.66368984600000003</v>
      </c>
      <c r="H6" s="13">
        <v>0.24238759400000001</v>
      </c>
      <c r="I6" s="13">
        <v>6.178879E-3</v>
      </c>
    </row>
    <row r="7" spans="1:9" x14ac:dyDescent="0.2">
      <c r="A7" t="s">
        <v>12</v>
      </c>
      <c r="B7" t="s">
        <v>18</v>
      </c>
      <c r="C7">
        <v>438</v>
      </c>
      <c r="D7" s="13">
        <v>0.237980992</v>
      </c>
      <c r="E7" s="13">
        <v>0.111517276</v>
      </c>
      <c r="F7" s="13">
        <v>3.2840486000000002E-2</v>
      </c>
      <c r="G7" s="13">
        <v>-5.8596737000000003E-2</v>
      </c>
      <c r="H7" s="13">
        <v>0.212341742</v>
      </c>
      <c r="I7" s="13">
        <v>0.78258273199999995</v>
      </c>
    </row>
  </sheetData>
  <mergeCells count="3">
    <mergeCell ref="A4:C4"/>
    <mergeCell ref="D4:F4"/>
    <mergeCell ref="G4:I4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5346-EC0D-E245-A6D7-3BDDBFB862C1}">
  <dimension ref="A1:M23"/>
  <sheetViews>
    <sheetView workbookViewId="0"/>
  </sheetViews>
  <sheetFormatPr baseColWidth="10" defaultRowHeight="16" x14ac:dyDescent="0.2"/>
  <sheetData>
    <row r="1" spans="1:13" ht="21" x14ac:dyDescent="0.25">
      <c r="A1" s="9" t="s">
        <v>114</v>
      </c>
    </row>
    <row r="2" spans="1:13" x14ac:dyDescent="0.2">
      <c r="A2" s="24" t="s">
        <v>113</v>
      </c>
    </row>
    <row r="5" spans="1:13" x14ac:dyDescent="0.2">
      <c r="A5" t="s">
        <v>93</v>
      </c>
      <c r="B5" t="s">
        <v>13</v>
      </c>
      <c r="C5" t="s">
        <v>94</v>
      </c>
      <c r="D5" t="s">
        <v>95</v>
      </c>
      <c r="E5" t="s">
        <v>96</v>
      </c>
      <c r="F5" t="s">
        <v>97</v>
      </c>
      <c r="G5" t="s">
        <v>98</v>
      </c>
      <c r="H5" t="s">
        <v>99</v>
      </c>
      <c r="I5" t="s">
        <v>100</v>
      </c>
      <c r="J5" t="s">
        <v>101</v>
      </c>
      <c r="K5" t="s">
        <v>102</v>
      </c>
      <c r="L5" t="s">
        <v>103</v>
      </c>
      <c r="M5" t="s">
        <v>104</v>
      </c>
    </row>
    <row r="6" spans="1:13" x14ac:dyDescent="0.2">
      <c r="A6" t="s">
        <v>105</v>
      </c>
      <c r="B6" t="s">
        <v>106</v>
      </c>
      <c r="C6">
        <v>0.95199999999999996</v>
      </c>
      <c r="D6">
        <v>-0.17899999999999999</v>
      </c>
      <c r="E6">
        <v>0.34300000000000003</v>
      </c>
      <c r="F6">
        <v>0.30099999999999999</v>
      </c>
      <c r="G6">
        <v>5.0000000000000001E-3</v>
      </c>
      <c r="H6">
        <v>0.55400000000000005</v>
      </c>
      <c r="I6">
        <v>0.28000000000000003</v>
      </c>
      <c r="J6">
        <v>-0.76900000000000002</v>
      </c>
      <c r="K6">
        <v>1.625</v>
      </c>
      <c r="L6">
        <v>0.41199999999999998</v>
      </c>
      <c r="M6">
        <v>571</v>
      </c>
    </row>
    <row r="7" spans="1:13" x14ac:dyDescent="0.2">
      <c r="A7" t="s">
        <v>107</v>
      </c>
      <c r="B7" t="s">
        <v>106</v>
      </c>
      <c r="C7">
        <v>1.008</v>
      </c>
      <c r="D7">
        <v>-0.155</v>
      </c>
      <c r="E7">
        <v>0.43</v>
      </c>
      <c r="F7">
        <v>0.379</v>
      </c>
      <c r="G7">
        <v>1.9E-2</v>
      </c>
      <c r="H7">
        <v>0.68300000000000005</v>
      </c>
      <c r="I7">
        <v>0.16500000000000001</v>
      </c>
      <c r="J7">
        <v>-0.89800000000000002</v>
      </c>
      <c r="K7">
        <v>1.851</v>
      </c>
      <c r="L7">
        <v>0.58799999999999997</v>
      </c>
      <c r="M7">
        <v>571</v>
      </c>
    </row>
    <row r="8" spans="1:13" x14ac:dyDescent="0.2">
      <c r="A8" t="s">
        <v>108</v>
      </c>
      <c r="B8" t="s">
        <v>106</v>
      </c>
      <c r="C8">
        <v>0.186</v>
      </c>
      <c r="D8">
        <v>-0.20300000000000001</v>
      </c>
      <c r="E8">
        <v>0.52400000000000002</v>
      </c>
      <c r="F8">
        <v>0.45400000000000001</v>
      </c>
      <c r="G8">
        <v>0.72299999999999998</v>
      </c>
      <c r="H8">
        <v>0.65400000000000003</v>
      </c>
      <c r="I8">
        <v>-0.84199999999999997</v>
      </c>
      <c r="J8">
        <v>-1.093</v>
      </c>
      <c r="K8">
        <v>1.2130000000000001</v>
      </c>
      <c r="L8">
        <v>0.68700000000000006</v>
      </c>
      <c r="M8">
        <v>549</v>
      </c>
    </row>
    <row r="9" spans="1:13" x14ac:dyDescent="0.2">
      <c r="A9" t="s">
        <v>109</v>
      </c>
      <c r="B9" t="s">
        <v>106</v>
      </c>
      <c r="C9">
        <v>0.87</v>
      </c>
      <c r="D9">
        <v>-0.42199999999999999</v>
      </c>
      <c r="E9">
        <v>0.38900000000000001</v>
      </c>
      <c r="F9">
        <v>0.34599999999999997</v>
      </c>
      <c r="G9">
        <v>2.5999999999999999E-2</v>
      </c>
      <c r="H9">
        <v>0.223</v>
      </c>
      <c r="I9">
        <v>0.106</v>
      </c>
      <c r="J9">
        <v>-1.1000000000000001</v>
      </c>
      <c r="K9">
        <v>1.633</v>
      </c>
      <c r="L9">
        <v>0.25700000000000001</v>
      </c>
      <c r="M9">
        <v>448</v>
      </c>
    </row>
    <row r="10" spans="1:13" x14ac:dyDescent="0.2">
      <c r="A10" t="s">
        <v>110</v>
      </c>
      <c r="B10" t="s">
        <v>106</v>
      </c>
      <c r="C10">
        <v>0.44900000000000001</v>
      </c>
      <c r="D10">
        <v>0.19</v>
      </c>
      <c r="E10">
        <v>0.219</v>
      </c>
      <c r="F10">
        <v>0.191</v>
      </c>
      <c r="G10">
        <v>0.04</v>
      </c>
      <c r="H10">
        <v>0.31900000000000001</v>
      </c>
      <c r="I10">
        <v>0.02</v>
      </c>
      <c r="J10">
        <v>-0.183</v>
      </c>
      <c r="K10">
        <v>0.878</v>
      </c>
      <c r="L10">
        <v>0.56399999999999995</v>
      </c>
      <c r="M10">
        <v>540</v>
      </c>
    </row>
    <row r="11" spans="1:13" x14ac:dyDescent="0.2">
      <c r="A11" t="s">
        <v>111</v>
      </c>
      <c r="B11" t="s">
        <v>106</v>
      </c>
      <c r="C11">
        <v>0.66400000000000003</v>
      </c>
      <c r="D11">
        <v>-5.8999999999999997E-2</v>
      </c>
      <c r="E11">
        <v>0.24199999999999999</v>
      </c>
      <c r="F11">
        <v>0.21199999999999999</v>
      </c>
      <c r="G11">
        <v>6.0000000000000001E-3</v>
      </c>
      <c r="H11">
        <v>0.78300000000000003</v>
      </c>
      <c r="I11">
        <v>0.189</v>
      </c>
      <c r="J11">
        <v>-0.47499999999999998</v>
      </c>
      <c r="K11">
        <v>1.139</v>
      </c>
      <c r="L11">
        <v>0.35799999999999998</v>
      </c>
      <c r="M11">
        <v>566</v>
      </c>
    </row>
    <row r="12" spans="1:13" x14ac:dyDescent="0.2">
      <c r="A12" t="s">
        <v>105</v>
      </c>
      <c r="B12" t="s">
        <v>112</v>
      </c>
      <c r="C12">
        <v>0.26900000000000002</v>
      </c>
      <c r="D12">
        <v>0.33900000000000002</v>
      </c>
      <c r="E12">
        <v>0.36199999999999999</v>
      </c>
      <c r="F12">
        <v>0.316</v>
      </c>
      <c r="G12">
        <v>0.45700000000000002</v>
      </c>
      <c r="H12">
        <v>0.28399999999999997</v>
      </c>
      <c r="I12">
        <v>-0.44</v>
      </c>
      <c r="J12">
        <v>-0.28100000000000003</v>
      </c>
      <c r="K12">
        <v>0.97899999999999998</v>
      </c>
      <c r="L12">
        <v>0.95899999999999996</v>
      </c>
      <c r="M12">
        <v>571</v>
      </c>
    </row>
    <row r="13" spans="1:13" x14ac:dyDescent="0.2">
      <c r="A13" t="s">
        <v>107</v>
      </c>
      <c r="B13" t="s">
        <v>112</v>
      </c>
      <c r="C13">
        <v>0.19600000000000001</v>
      </c>
      <c r="D13">
        <v>4.7E-2</v>
      </c>
      <c r="E13">
        <v>0.46300000000000002</v>
      </c>
      <c r="F13">
        <v>0.40799999999999997</v>
      </c>
      <c r="G13">
        <v>0.67200000000000004</v>
      </c>
      <c r="H13">
        <v>0.90800000000000003</v>
      </c>
      <c r="I13">
        <v>-0.71099999999999997</v>
      </c>
      <c r="J13">
        <v>-0.752</v>
      </c>
      <c r="K13">
        <v>1.103</v>
      </c>
      <c r="L13">
        <v>0.84699999999999998</v>
      </c>
      <c r="M13">
        <v>571</v>
      </c>
    </row>
    <row r="14" spans="1:13" x14ac:dyDescent="0.2">
      <c r="A14" t="s">
        <v>108</v>
      </c>
      <c r="B14" t="s">
        <v>112</v>
      </c>
      <c r="C14">
        <v>-0.80100000000000005</v>
      </c>
      <c r="D14">
        <v>-2E-3</v>
      </c>
      <c r="E14">
        <v>0.53900000000000003</v>
      </c>
      <c r="F14">
        <v>0.46200000000000002</v>
      </c>
      <c r="G14">
        <v>0.13700000000000001</v>
      </c>
      <c r="H14">
        <v>0.996</v>
      </c>
      <c r="I14">
        <v>-1.8560000000000001</v>
      </c>
      <c r="J14">
        <v>-0.90800000000000003</v>
      </c>
      <c r="K14">
        <v>0.255</v>
      </c>
      <c r="L14">
        <v>0.90400000000000003</v>
      </c>
      <c r="M14">
        <v>549</v>
      </c>
    </row>
    <row r="15" spans="1:13" x14ac:dyDescent="0.2">
      <c r="A15" t="s">
        <v>109</v>
      </c>
      <c r="B15" t="s">
        <v>112</v>
      </c>
      <c r="C15">
        <v>0.32300000000000001</v>
      </c>
      <c r="D15">
        <v>-2.1999999999999999E-2</v>
      </c>
      <c r="E15">
        <v>0.434</v>
      </c>
      <c r="F15">
        <v>0.38800000000000001</v>
      </c>
      <c r="G15">
        <v>0.45600000000000002</v>
      </c>
      <c r="H15">
        <v>0.95499999999999996</v>
      </c>
      <c r="I15">
        <v>-0.52700000000000002</v>
      </c>
      <c r="J15">
        <v>-0.78300000000000003</v>
      </c>
      <c r="K15">
        <v>1.173</v>
      </c>
      <c r="L15">
        <v>0.73899999999999999</v>
      </c>
      <c r="M15">
        <v>448</v>
      </c>
    </row>
    <row r="16" spans="1:13" x14ac:dyDescent="0.2">
      <c r="A16" t="s">
        <v>110</v>
      </c>
      <c r="B16" t="s">
        <v>112</v>
      </c>
      <c r="C16">
        <v>0.436</v>
      </c>
      <c r="D16">
        <v>0.24099999999999999</v>
      </c>
      <c r="E16">
        <v>0.26100000000000001</v>
      </c>
      <c r="F16">
        <v>0.23</v>
      </c>
      <c r="G16">
        <v>9.6000000000000002E-2</v>
      </c>
      <c r="H16">
        <v>0.29399999999999998</v>
      </c>
      <c r="I16">
        <v>-7.6999999999999999E-2</v>
      </c>
      <c r="J16">
        <v>-0.20899999999999999</v>
      </c>
      <c r="K16">
        <v>0.94799999999999995</v>
      </c>
      <c r="L16">
        <v>0.69199999999999995</v>
      </c>
      <c r="M16">
        <v>540</v>
      </c>
    </row>
    <row r="17" spans="1:13" x14ac:dyDescent="0.2">
      <c r="A17" t="s">
        <v>111</v>
      </c>
      <c r="B17" t="s">
        <v>112</v>
      </c>
      <c r="C17">
        <v>7.5999999999999998E-2</v>
      </c>
      <c r="D17">
        <v>0.2</v>
      </c>
      <c r="E17">
        <v>0.17899999999999999</v>
      </c>
      <c r="F17">
        <v>0.156</v>
      </c>
      <c r="G17">
        <v>0.67</v>
      </c>
      <c r="H17">
        <v>0.2</v>
      </c>
      <c r="I17">
        <v>-0.27500000000000002</v>
      </c>
      <c r="J17">
        <v>-0.106</v>
      </c>
      <c r="K17">
        <v>0.42799999999999999</v>
      </c>
      <c r="L17">
        <v>0.50600000000000001</v>
      </c>
      <c r="M17">
        <v>566</v>
      </c>
    </row>
    <row r="18" spans="1:13" x14ac:dyDescent="0.2">
      <c r="A18" t="s">
        <v>105</v>
      </c>
      <c r="B18" t="s">
        <v>16</v>
      </c>
      <c r="C18">
        <v>1.179</v>
      </c>
      <c r="D18">
        <v>-1.4999999999999999E-2</v>
      </c>
      <c r="E18">
        <v>0.39200000000000002</v>
      </c>
      <c r="F18">
        <v>0.33100000000000002</v>
      </c>
      <c r="G18">
        <v>3.0000000000000001E-3</v>
      </c>
      <c r="H18">
        <v>0.96499999999999997</v>
      </c>
      <c r="I18">
        <v>0.41099999999999998</v>
      </c>
      <c r="J18">
        <v>-0.66300000000000003</v>
      </c>
      <c r="K18">
        <v>1.9470000000000001</v>
      </c>
      <c r="L18">
        <v>0.63400000000000001</v>
      </c>
      <c r="M18">
        <v>571</v>
      </c>
    </row>
    <row r="19" spans="1:13" x14ac:dyDescent="0.2">
      <c r="A19" t="s">
        <v>107</v>
      </c>
      <c r="B19" t="s">
        <v>16</v>
      </c>
      <c r="C19">
        <v>1.407</v>
      </c>
      <c r="D19">
        <v>0.13500000000000001</v>
      </c>
      <c r="E19">
        <v>0.49</v>
      </c>
      <c r="F19">
        <v>0.41599999999999998</v>
      </c>
      <c r="G19">
        <v>4.0000000000000001E-3</v>
      </c>
      <c r="H19">
        <v>0.746</v>
      </c>
      <c r="I19">
        <v>0.44500000000000001</v>
      </c>
      <c r="J19">
        <v>-0.68</v>
      </c>
      <c r="K19">
        <v>2.3679999999999999</v>
      </c>
      <c r="L19">
        <v>0.95</v>
      </c>
      <c r="M19">
        <v>571</v>
      </c>
    </row>
    <row r="20" spans="1:13" x14ac:dyDescent="0.2">
      <c r="A20" t="s">
        <v>108</v>
      </c>
      <c r="B20" t="s">
        <v>16</v>
      </c>
      <c r="C20">
        <v>0.45400000000000001</v>
      </c>
      <c r="D20">
        <v>-1.4E-2</v>
      </c>
      <c r="E20">
        <v>0.60899999999999999</v>
      </c>
      <c r="F20">
        <v>0.504</v>
      </c>
      <c r="G20">
        <v>0.45600000000000002</v>
      </c>
      <c r="H20">
        <v>0.97799999999999998</v>
      </c>
      <c r="I20">
        <v>-0.73899999999999999</v>
      </c>
      <c r="J20">
        <v>-1.0009999999999999</v>
      </c>
      <c r="K20">
        <v>1.647</v>
      </c>
      <c r="L20">
        <v>0.97399999999999998</v>
      </c>
      <c r="M20">
        <v>549</v>
      </c>
    </row>
    <row r="21" spans="1:13" x14ac:dyDescent="0.2">
      <c r="A21" t="s">
        <v>109</v>
      </c>
      <c r="B21" t="s">
        <v>16</v>
      </c>
      <c r="C21">
        <v>0.98899999999999999</v>
      </c>
      <c r="D21">
        <v>-0.32900000000000001</v>
      </c>
      <c r="E21">
        <v>0.44</v>
      </c>
      <c r="F21">
        <v>0.38100000000000001</v>
      </c>
      <c r="G21">
        <v>2.5000000000000001E-2</v>
      </c>
      <c r="H21">
        <v>0.38700000000000001</v>
      </c>
      <c r="I21">
        <v>0.127</v>
      </c>
      <c r="J21">
        <v>-1.0760000000000001</v>
      </c>
      <c r="K21">
        <v>1.8520000000000001</v>
      </c>
      <c r="L21">
        <v>0.41699999999999998</v>
      </c>
      <c r="M21">
        <v>448</v>
      </c>
    </row>
    <row r="22" spans="1:13" x14ac:dyDescent="0.2">
      <c r="A22" t="s">
        <v>110</v>
      </c>
      <c r="B22" t="s">
        <v>16</v>
      </c>
      <c r="C22">
        <v>0.83299999999999996</v>
      </c>
      <c r="D22">
        <v>0.47799999999999998</v>
      </c>
      <c r="E22">
        <v>0.247</v>
      </c>
      <c r="F22">
        <v>0.20899999999999999</v>
      </c>
      <c r="G22">
        <v>1E-3</v>
      </c>
      <c r="H22">
        <v>2.1999999999999999E-2</v>
      </c>
      <c r="I22">
        <v>0.34899999999999998</v>
      </c>
      <c r="J22">
        <v>6.8000000000000005E-2</v>
      </c>
      <c r="K22">
        <v>1.3180000000000001</v>
      </c>
      <c r="L22">
        <v>0.88700000000000001</v>
      </c>
      <c r="M22">
        <v>540</v>
      </c>
    </row>
    <row r="23" spans="1:13" x14ac:dyDescent="0.2">
      <c r="A23" t="s">
        <v>111</v>
      </c>
      <c r="B23" t="s">
        <v>16</v>
      </c>
      <c r="C23">
        <v>0.97199999999999998</v>
      </c>
      <c r="D23">
        <v>0.17699999999999999</v>
      </c>
      <c r="E23">
        <v>0.27500000000000002</v>
      </c>
      <c r="F23">
        <v>0.23400000000000001</v>
      </c>
      <c r="G23">
        <v>0</v>
      </c>
      <c r="H23">
        <v>0.45</v>
      </c>
      <c r="I23">
        <v>0.434</v>
      </c>
      <c r="J23">
        <v>-0.28199999999999997</v>
      </c>
      <c r="K23">
        <v>1.5109999999999999</v>
      </c>
      <c r="L23">
        <v>0.63600000000000001</v>
      </c>
      <c r="M23">
        <v>566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085D-B843-4446-8A72-9F09DE69A671}">
  <dimension ref="A1:I7"/>
  <sheetViews>
    <sheetView zoomScale="117" zoomScaleNormal="117" workbookViewId="0"/>
  </sheetViews>
  <sheetFormatPr baseColWidth="10" defaultRowHeight="16" x14ac:dyDescent="0.2"/>
  <cols>
    <col min="1" max="1" width="17.5" customWidth="1"/>
    <col min="2" max="2" width="18.33203125" customWidth="1"/>
    <col min="7" max="7" width="13.5" customWidth="1"/>
    <col min="8" max="8" width="11.5" customWidth="1"/>
  </cols>
  <sheetData>
    <row r="1" spans="1:9" ht="21" x14ac:dyDescent="0.25">
      <c r="A1" s="9" t="s">
        <v>90</v>
      </c>
    </row>
    <row r="2" spans="1:9" x14ac:dyDescent="0.2">
      <c r="A2" s="24" t="s">
        <v>80</v>
      </c>
    </row>
    <row r="4" spans="1:9" x14ac:dyDescent="0.2">
      <c r="A4" s="25"/>
      <c r="B4" s="25"/>
      <c r="C4" s="25"/>
      <c r="D4" s="26" t="s">
        <v>0</v>
      </c>
      <c r="E4" s="26"/>
      <c r="F4" s="26"/>
      <c r="G4" s="27" t="s">
        <v>1</v>
      </c>
      <c r="H4" s="27"/>
      <c r="I4" s="27"/>
    </row>
    <row r="5" spans="1:9" x14ac:dyDescent="0.2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 x14ac:dyDescent="0.2">
      <c r="A6" t="s">
        <v>11</v>
      </c>
      <c r="B6" t="s">
        <v>30</v>
      </c>
      <c r="C6">
        <v>296</v>
      </c>
      <c r="D6" s="1">
        <v>0.77754190000000001</v>
      </c>
      <c r="E6" s="1">
        <v>9.6697519999999995E-2</v>
      </c>
      <c r="F6" s="6">
        <v>8.913017E-16</v>
      </c>
      <c r="G6" s="1">
        <v>-0.101672</v>
      </c>
      <c r="H6" s="1">
        <v>0.13901730000000001</v>
      </c>
      <c r="I6" s="2">
        <v>0.46455800000000003</v>
      </c>
    </row>
    <row r="7" spans="1:9" x14ac:dyDescent="0.2">
      <c r="A7" t="s">
        <v>12</v>
      </c>
      <c r="B7" t="s">
        <v>30</v>
      </c>
      <c r="C7">
        <v>534</v>
      </c>
      <c r="D7" s="1">
        <v>1.311855</v>
      </c>
      <c r="E7" s="1">
        <v>9.0605400000000003E-2</v>
      </c>
      <c r="F7" s="6">
        <v>1.6502040000000001E-47</v>
      </c>
      <c r="G7" s="1">
        <v>1.3620209999999999</v>
      </c>
      <c r="H7" s="1">
        <v>0.1207947</v>
      </c>
      <c r="I7" s="6">
        <v>1.7338929999999999E-29</v>
      </c>
    </row>
  </sheetData>
  <mergeCells count="3">
    <mergeCell ref="A4:C4"/>
    <mergeCell ref="D4:F4"/>
    <mergeCell ref="G4:I4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007B-C826-BE4A-8B15-36C5700C226D}">
  <dimension ref="A1:G18"/>
  <sheetViews>
    <sheetView workbookViewId="0"/>
  </sheetViews>
  <sheetFormatPr baseColWidth="10" defaultRowHeight="16" x14ac:dyDescent="0.2"/>
  <cols>
    <col min="1" max="1" width="27.83203125" customWidth="1"/>
    <col min="2" max="2" width="11" customWidth="1"/>
  </cols>
  <sheetData>
    <row r="1" spans="1:7" ht="21" x14ac:dyDescent="0.25">
      <c r="A1" s="9" t="s">
        <v>91</v>
      </c>
    </row>
    <row r="2" spans="1:7" x14ac:dyDescent="0.2">
      <c r="A2" s="24" t="s">
        <v>88</v>
      </c>
    </row>
    <row r="4" spans="1:7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31</v>
      </c>
    </row>
    <row r="5" spans="1:7" x14ac:dyDescent="0.2">
      <c r="A5" t="s">
        <v>25</v>
      </c>
      <c r="B5" t="s">
        <v>21</v>
      </c>
      <c r="C5">
        <v>159</v>
      </c>
      <c r="D5">
        <v>0.27300000000000002</v>
      </c>
      <c r="E5">
        <v>0.10100000000000001</v>
      </c>
      <c r="F5">
        <v>7.0000000000000001E-3</v>
      </c>
      <c r="G5" s="2">
        <v>1.6E-2</v>
      </c>
    </row>
    <row r="6" spans="1:7" x14ac:dyDescent="0.2">
      <c r="A6" t="s">
        <v>25</v>
      </c>
      <c r="B6" t="s">
        <v>22</v>
      </c>
      <c r="C6">
        <v>289</v>
      </c>
      <c r="D6">
        <v>0.29599999999999999</v>
      </c>
      <c r="E6">
        <v>7.9000000000000001E-2</v>
      </c>
      <c r="F6" s="6">
        <v>1.93E-4</v>
      </c>
      <c r="G6" s="2">
        <v>1.544E-3</v>
      </c>
    </row>
    <row r="7" spans="1:7" x14ac:dyDescent="0.2">
      <c r="A7" t="s">
        <v>27</v>
      </c>
      <c r="B7" t="s">
        <v>21</v>
      </c>
      <c r="C7">
        <v>210</v>
      </c>
      <c r="D7">
        <v>0.14699999999999999</v>
      </c>
      <c r="E7">
        <v>0.157</v>
      </c>
      <c r="F7">
        <v>0.34699999999999998</v>
      </c>
      <c r="G7" s="2">
        <v>0.39657142857142902</v>
      </c>
    </row>
    <row r="8" spans="1:7" x14ac:dyDescent="0.2">
      <c r="A8" t="s">
        <v>27</v>
      </c>
      <c r="B8" t="s">
        <v>22</v>
      </c>
      <c r="C8">
        <v>379</v>
      </c>
      <c r="D8">
        <v>0.314</v>
      </c>
      <c r="E8">
        <v>0.112</v>
      </c>
      <c r="F8">
        <v>5.0000000000000001E-3</v>
      </c>
      <c r="G8" s="2">
        <v>1.3333333333333299E-2</v>
      </c>
    </row>
    <row r="9" spans="1:7" x14ac:dyDescent="0.2">
      <c r="A9" t="s">
        <v>23</v>
      </c>
      <c r="B9" t="s">
        <v>21</v>
      </c>
      <c r="C9">
        <v>245</v>
      </c>
      <c r="D9">
        <v>0.221</v>
      </c>
      <c r="E9">
        <v>9.8000000000000004E-2</v>
      </c>
      <c r="F9">
        <v>2.4E-2</v>
      </c>
      <c r="G9" s="2">
        <v>4.26666666666667E-2</v>
      </c>
    </row>
    <row r="10" spans="1:7" x14ac:dyDescent="0.2">
      <c r="A10" t="s">
        <v>23</v>
      </c>
      <c r="B10" t="s">
        <v>22</v>
      </c>
      <c r="C10">
        <v>427</v>
      </c>
      <c r="D10">
        <v>0.28199999999999997</v>
      </c>
      <c r="E10">
        <v>8.5000000000000006E-2</v>
      </c>
      <c r="F10" s="6">
        <v>9.0399999999999996E-4</v>
      </c>
      <c r="G10" s="2">
        <v>3.6159999999999999E-3</v>
      </c>
    </row>
    <row r="11" spans="1:7" x14ac:dyDescent="0.2">
      <c r="A11" t="s">
        <v>29</v>
      </c>
      <c r="B11" t="s">
        <v>21</v>
      </c>
      <c r="C11">
        <v>245</v>
      </c>
      <c r="D11">
        <v>0.35099999999999998</v>
      </c>
      <c r="E11">
        <v>0.12</v>
      </c>
      <c r="F11">
        <v>4.0000000000000001E-3</v>
      </c>
      <c r="G11" s="2">
        <v>1.2800000000000001E-2</v>
      </c>
    </row>
    <row r="12" spans="1:7" x14ac:dyDescent="0.2">
      <c r="A12" t="s">
        <v>29</v>
      </c>
      <c r="B12" t="s">
        <v>22</v>
      </c>
      <c r="C12">
        <v>427</v>
      </c>
      <c r="D12">
        <v>0.64600000000000002</v>
      </c>
      <c r="E12">
        <v>0.104</v>
      </c>
      <c r="F12" s="6">
        <v>4.4700000000000001E-10</v>
      </c>
      <c r="G12" s="2">
        <v>7.1520000000000001E-9</v>
      </c>
    </row>
    <row r="13" spans="1:7" x14ac:dyDescent="0.2">
      <c r="A13" t="s">
        <v>26</v>
      </c>
      <c r="B13" t="s">
        <v>21</v>
      </c>
      <c r="C13">
        <v>210</v>
      </c>
      <c r="D13">
        <v>-4.3999999999999997E-2</v>
      </c>
      <c r="E13">
        <v>0.112</v>
      </c>
      <c r="F13">
        <v>0.69599999999999995</v>
      </c>
      <c r="G13" s="2">
        <v>0.69599999999999995</v>
      </c>
    </row>
    <row r="14" spans="1:7" x14ac:dyDescent="0.2">
      <c r="A14" t="s">
        <v>26</v>
      </c>
      <c r="B14" t="s">
        <v>22</v>
      </c>
      <c r="C14">
        <v>379</v>
      </c>
      <c r="D14">
        <v>8.2000000000000003E-2</v>
      </c>
      <c r="E14">
        <v>8.5999999999999993E-2</v>
      </c>
      <c r="F14">
        <v>0.33900000000000002</v>
      </c>
      <c r="G14" s="2">
        <v>0.39657142857142902</v>
      </c>
    </row>
    <row r="15" spans="1:7" x14ac:dyDescent="0.2">
      <c r="A15" t="s">
        <v>24</v>
      </c>
      <c r="B15" t="s">
        <v>21</v>
      </c>
      <c r="C15">
        <v>162</v>
      </c>
      <c r="D15">
        <v>-0.13800000000000001</v>
      </c>
      <c r="E15">
        <v>0.27</v>
      </c>
      <c r="F15">
        <v>0.60799999999999998</v>
      </c>
      <c r="G15" s="2">
        <v>0.64853333333333296</v>
      </c>
    </row>
    <row r="16" spans="1:7" x14ac:dyDescent="0.2">
      <c r="A16" t="s">
        <v>24</v>
      </c>
      <c r="B16" t="s">
        <v>22</v>
      </c>
      <c r="C16">
        <v>302</v>
      </c>
      <c r="D16">
        <v>0.35299999999999998</v>
      </c>
      <c r="E16">
        <v>0.155</v>
      </c>
      <c r="F16">
        <v>2.1999999999999999E-2</v>
      </c>
      <c r="G16" s="2">
        <v>4.26666666666667E-2</v>
      </c>
    </row>
    <row r="17" spans="1:7" x14ac:dyDescent="0.2">
      <c r="A17" t="s">
        <v>28</v>
      </c>
      <c r="B17" t="s">
        <v>21</v>
      </c>
      <c r="C17">
        <v>210</v>
      </c>
      <c r="D17">
        <v>-0.28399999999999997</v>
      </c>
      <c r="E17">
        <v>0.129</v>
      </c>
      <c r="F17">
        <v>2.8000000000000001E-2</v>
      </c>
      <c r="G17" s="2">
        <v>4.48E-2</v>
      </c>
    </row>
    <row r="18" spans="1:7" x14ac:dyDescent="0.2">
      <c r="A18" t="s">
        <v>28</v>
      </c>
      <c r="B18" t="s">
        <v>22</v>
      </c>
      <c r="C18">
        <v>379</v>
      </c>
      <c r="D18">
        <v>-0.127</v>
      </c>
      <c r="E18">
        <v>0.104</v>
      </c>
      <c r="F18">
        <v>0.224</v>
      </c>
      <c r="G18" s="2">
        <v>0.29866666666666702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4338-73A1-4B42-8490-29D8D5F85BAD}">
  <dimension ref="A1:I28"/>
  <sheetViews>
    <sheetView zoomScale="107" zoomScaleNormal="107" workbookViewId="0"/>
  </sheetViews>
  <sheetFormatPr baseColWidth="10" defaultRowHeight="16" x14ac:dyDescent="0.2"/>
  <cols>
    <col min="1" max="1" width="49.5" customWidth="1"/>
    <col min="2" max="2" width="11" customWidth="1"/>
    <col min="7" max="7" width="14" customWidth="1"/>
    <col min="8" max="8" width="12.1640625" customWidth="1"/>
    <col min="9" max="9" width="11.1640625" customWidth="1"/>
  </cols>
  <sheetData>
    <row r="1" spans="1:9" ht="21" x14ac:dyDescent="0.25">
      <c r="A1" s="9" t="s">
        <v>92</v>
      </c>
    </row>
    <row r="2" spans="1:9" x14ac:dyDescent="0.2">
      <c r="A2" s="24" t="s">
        <v>80</v>
      </c>
    </row>
    <row r="4" spans="1:9" x14ac:dyDescent="0.2">
      <c r="A4" s="25"/>
      <c r="B4" s="25"/>
      <c r="C4" s="25"/>
      <c r="D4" s="26" t="s">
        <v>0</v>
      </c>
      <c r="E4" s="26"/>
      <c r="F4" s="26"/>
      <c r="G4" s="27" t="s">
        <v>1</v>
      </c>
      <c r="H4" s="27"/>
      <c r="I4" s="27"/>
    </row>
    <row r="5" spans="1:9" x14ac:dyDescent="0.2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 x14ac:dyDescent="0.2">
      <c r="A6" t="s">
        <v>25</v>
      </c>
      <c r="B6" t="s">
        <v>21</v>
      </c>
      <c r="C6">
        <v>159</v>
      </c>
      <c r="D6" s="2">
        <v>0.27341381399999998</v>
      </c>
      <c r="E6" s="2">
        <v>0.101273206</v>
      </c>
      <c r="F6" s="2">
        <v>6.9388560000000002E-3</v>
      </c>
      <c r="G6" s="2">
        <v>0.102258733</v>
      </c>
      <c r="H6" s="2">
        <v>0.12906147400000001</v>
      </c>
      <c r="I6" s="2">
        <v>0.42817074599999999</v>
      </c>
    </row>
    <row r="7" spans="1:9" x14ac:dyDescent="0.2">
      <c r="A7" t="s">
        <v>25</v>
      </c>
      <c r="B7" t="s">
        <v>22</v>
      </c>
      <c r="C7">
        <v>289</v>
      </c>
      <c r="D7" s="2">
        <v>0.29570632200000002</v>
      </c>
      <c r="E7" s="2">
        <v>7.9314921999999996E-2</v>
      </c>
      <c r="F7" s="6">
        <v>1.9280999999999999E-4</v>
      </c>
      <c r="G7" s="2">
        <v>0.26232313499999999</v>
      </c>
      <c r="H7" s="2">
        <v>0.11419725</v>
      </c>
      <c r="I7" s="2">
        <v>2.161275E-2</v>
      </c>
    </row>
    <row r="8" spans="1:9" x14ac:dyDescent="0.2">
      <c r="A8" t="s">
        <v>27</v>
      </c>
      <c r="B8" t="s">
        <v>21</v>
      </c>
      <c r="C8">
        <v>210</v>
      </c>
      <c r="D8" s="2">
        <v>0.147294956</v>
      </c>
      <c r="E8" s="2">
        <v>0.15653745399999999</v>
      </c>
      <c r="F8" s="2">
        <v>0.34672708499999999</v>
      </c>
      <c r="G8" s="2">
        <v>-1.0534877E-2</v>
      </c>
      <c r="H8" s="2">
        <v>0.192332957</v>
      </c>
      <c r="I8" s="2">
        <v>0.95631838499999999</v>
      </c>
    </row>
    <row r="9" spans="1:9" x14ac:dyDescent="0.2">
      <c r="A9" t="s">
        <v>27</v>
      </c>
      <c r="B9" t="s">
        <v>22</v>
      </c>
      <c r="C9">
        <v>379</v>
      </c>
      <c r="D9" s="2">
        <v>0.31379641400000002</v>
      </c>
      <c r="E9" s="2">
        <v>0.111537967</v>
      </c>
      <c r="F9" s="2">
        <v>4.9026779999999997E-3</v>
      </c>
      <c r="G9" s="2">
        <v>0.27636282099999998</v>
      </c>
      <c r="H9" s="2">
        <v>0.16958234</v>
      </c>
      <c r="I9" s="2">
        <v>0.10317179899999999</v>
      </c>
    </row>
    <row r="10" spans="1:9" x14ac:dyDescent="0.2">
      <c r="A10" t="s">
        <v>23</v>
      </c>
      <c r="B10" t="s">
        <v>21</v>
      </c>
      <c r="C10">
        <v>245</v>
      </c>
      <c r="D10" s="2">
        <v>0.2209844</v>
      </c>
      <c r="E10" s="2">
        <v>9.7917790000000005E-2</v>
      </c>
      <c r="F10" s="2">
        <v>2.4018310000000001E-2</v>
      </c>
      <c r="G10" s="2">
        <v>2.1338030000000001E-2</v>
      </c>
      <c r="H10" s="2">
        <v>0.1336629</v>
      </c>
      <c r="I10" s="2">
        <v>0.87316419999999995</v>
      </c>
    </row>
    <row r="11" spans="1:9" x14ac:dyDescent="0.2">
      <c r="A11" t="s">
        <v>23</v>
      </c>
      <c r="B11" t="s">
        <v>22</v>
      </c>
      <c r="C11">
        <v>427</v>
      </c>
      <c r="D11" s="2">
        <v>0.2816013</v>
      </c>
      <c r="E11" s="2">
        <v>8.4848549999999995E-2</v>
      </c>
      <c r="F11" s="6">
        <v>9.0382600000000004E-4</v>
      </c>
      <c r="G11" s="2">
        <v>0.26184079999999998</v>
      </c>
      <c r="H11" s="2">
        <v>0.117696</v>
      </c>
      <c r="I11" s="2">
        <v>2.6099899999999999E-2</v>
      </c>
    </row>
    <row r="12" spans="1:9" x14ac:dyDescent="0.2">
      <c r="A12" t="s">
        <v>29</v>
      </c>
      <c r="B12" t="s">
        <v>21</v>
      </c>
      <c r="C12">
        <v>245</v>
      </c>
      <c r="D12">
        <v>0.35099999999999998</v>
      </c>
      <c r="E12">
        <v>0.12</v>
      </c>
      <c r="F12">
        <v>4.0000000000000001E-3</v>
      </c>
      <c r="G12">
        <v>-5.6000000000000001E-2</v>
      </c>
      <c r="H12">
        <v>0.17</v>
      </c>
      <c r="I12">
        <v>0.74399999999999999</v>
      </c>
    </row>
    <row r="13" spans="1:9" x14ac:dyDescent="0.2">
      <c r="A13" t="s">
        <v>29</v>
      </c>
      <c r="B13" t="s">
        <v>22</v>
      </c>
      <c r="C13">
        <v>427</v>
      </c>
      <c r="D13">
        <v>0.64600000000000002</v>
      </c>
      <c r="E13">
        <v>0.104</v>
      </c>
      <c r="F13" s="6">
        <v>4.4700000000000001E-10</v>
      </c>
      <c r="G13">
        <v>0.66400000000000003</v>
      </c>
      <c r="H13">
        <v>0.15</v>
      </c>
      <c r="I13" s="6">
        <v>9.6399999999999992E-6</v>
      </c>
    </row>
    <row r="14" spans="1:9" x14ac:dyDescent="0.2">
      <c r="A14" t="s">
        <v>26</v>
      </c>
      <c r="B14" t="s">
        <v>21</v>
      </c>
      <c r="C14">
        <v>210</v>
      </c>
      <c r="D14" s="2">
        <v>-4.3757496999999999E-2</v>
      </c>
      <c r="E14" s="2">
        <v>0.111869862</v>
      </c>
      <c r="F14" s="2">
        <v>0.695689004</v>
      </c>
      <c r="G14" s="2">
        <v>-6.2825474000000006E-2</v>
      </c>
      <c r="H14" s="2">
        <v>0.143248662</v>
      </c>
      <c r="I14" s="2">
        <v>0.66096854100000002</v>
      </c>
    </row>
    <row r="15" spans="1:9" x14ac:dyDescent="0.2">
      <c r="A15" t="s">
        <v>26</v>
      </c>
      <c r="B15" t="s">
        <v>22</v>
      </c>
      <c r="C15">
        <v>379</v>
      </c>
      <c r="D15" s="2">
        <v>8.1813401999999993E-2</v>
      </c>
      <c r="E15" s="2">
        <v>8.5597843000000007E-2</v>
      </c>
      <c r="F15" s="2">
        <v>0.339179287</v>
      </c>
      <c r="G15" s="2">
        <v>7.8827073999999997E-2</v>
      </c>
      <c r="H15" s="2">
        <v>0.12570425399999999</v>
      </c>
      <c r="I15" s="2">
        <v>0.53060444699999998</v>
      </c>
    </row>
    <row r="16" spans="1:9" x14ac:dyDescent="0.2">
      <c r="A16" t="s">
        <v>24</v>
      </c>
      <c r="B16" t="s">
        <v>21</v>
      </c>
      <c r="C16">
        <v>162</v>
      </c>
      <c r="D16" s="2">
        <v>-0.138488642</v>
      </c>
      <c r="E16" s="2">
        <v>0.26979049700000002</v>
      </c>
      <c r="F16" s="2">
        <v>0.60772805600000002</v>
      </c>
      <c r="G16" s="2">
        <v>-0.50818059999999998</v>
      </c>
      <c r="H16" s="2">
        <v>0.299695453</v>
      </c>
      <c r="I16" s="2">
        <v>8.9950916000000006E-2</v>
      </c>
    </row>
    <row r="17" spans="1:9" x14ac:dyDescent="0.2">
      <c r="A17" t="s">
        <v>24</v>
      </c>
      <c r="B17" t="s">
        <v>22</v>
      </c>
      <c r="C17">
        <v>302</v>
      </c>
      <c r="D17" s="2">
        <v>0.35338879099999998</v>
      </c>
      <c r="E17" s="2">
        <v>0.15474412800000001</v>
      </c>
      <c r="F17" s="2">
        <v>2.2389309999999999E-2</v>
      </c>
      <c r="G17" s="2">
        <v>0.52381251200000001</v>
      </c>
      <c r="H17" s="2">
        <v>0.25915636800000003</v>
      </c>
      <c r="I17" s="2">
        <v>4.3256805000000002E-2</v>
      </c>
    </row>
    <row r="18" spans="1:9" x14ac:dyDescent="0.2">
      <c r="A18" t="s">
        <v>28</v>
      </c>
      <c r="B18" t="s">
        <v>21</v>
      </c>
      <c r="C18">
        <v>210</v>
      </c>
      <c r="D18" s="2">
        <v>-0.28429467200000003</v>
      </c>
      <c r="E18" s="2">
        <v>0.129183834</v>
      </c>
      <c r="F18" s="2">
        <v>2.7757374000000001E-2</v>
      </c>
      <c r="G18" s="2">
        <v>-0.22482184899999999</v>
      </c>
      <c r="H18" s="2">
        <v>0.17061841999999999</v>
      </c>
      <c r="I18" s="2">
        <v>0.187608105</v>
      </c>
    </row>
    <row r="19" spans="1:9" x14ac:dyDescent="0.2">
      <c r="A19" t="s">
        <v>28</v>
      </c>
      <c r="B19" t="s">
        <v>22</v>
      </c>
      <c r="C19">
        <v>379</v>
      </c>
      <c r="D19" s="2">
        <v>-0.12670076199999999</v>
      </c>
      <c r="E19" s="2">
        <v>0.104250169</v>
      </c>
      <c r="F19" s="2">
        <v>0.22423145999999999</v>
      </c>
      <c r="G19" s="2">
        <v>-3.8261621000000003E-2</v>
      </c>
      <c r="H19" s="2">
        <v>0.15041383799999999</v>
      </c>
      <c r="I19" s="2">
        <v>0.79920534499999996</v>
      </c>
    </row>
    <row r="26" spans="1:9" x14ac:dyDescent="0.2">
      <c r="F26" s="6"/>
      <c r="I26" s="6"/>
    </row>
    <row r="27" spans="1:9" x14ac:dyDescent="0.2">
      <c r="D27" s="2"/>
      <c r="E27" s="2"/>
      <c r="F27" s="6"/>
      <c r="G27" s="2"/>
      <c r="H27" s="2"/>
      <c r="I27" s="2"/>
    </row>
    <row r="28" spans="1:9" x14ac:dyDescent="0.2">
      <c r="D28" s="2"/>
      <c r="E28" s="2"/>
      <c r="F28" s="6"/>
      <c r="G28" s="2"/>
      <c r="H28" s="2"/>
      <c r="I28" s="6"/>
    </row>
  </sheetData>
  <mergeCells count="3">
    <mergeCell ref="A4:C4"/>
    <mergeCell ref="D4:F4"/>
    <mergeCell ref="G4:I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2020-10-20T15:07:40Z</dcterms:created>
  <dcterms:modified xsi:type="dcterms:W3CDTF">2021-04-09T14:20:12Z</dcterms:modified>
</cp:coreProperties>
</file>